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255" windowWidth="17520" windowHeight="10680"/>
  </bookViews>
  <sheets>
    <sheet name="data" sheetId="1" r:id="rId1"/>
    <sheet name="data (2)" sheetId="2" r:id="rId2"/>
  </sheets>
  <definedNames>
    <definedName name="_xlnm._FilterDatabase" localSheetId="0" hidden="1">data!$A$3:$H$51</definedName>
    <definedName name="_xlnm._FilterDatabase" localSheetId="1" hidden="1">'data (2)'!$A$2:$K$50</definedName>
    <definedName name="_xlnm.Print_Titles" localSheetId="0">data!$3:$3</definedName>
    <definedName name="_xlnm.Print_Titles" localSheetId="1">'data (2)'!$2:$2</definedName>
  </definedNames>
  <calcPr calcId="145621"/>
</workbook>
</file>

<file path=xl/calcChain.xml><?xml version="1.0" encoding="utf-8"?>
<calcChain xmlns="http://schemas.openxmlformats.org/spreadsheetml/2006/main">
  <c r="H47" i="1" l="1"/>
  <c r="H46" i="1"/>
  <c r="H45" i="1"/>
  <c r="H44" i="1"/>
  <c r="H43" i="1"/>
  <c r="H42" i="1"/>
  <c r="H41" i="1"/>
  <c r="H40" i="1"/>
  <c r="H39" i="1"/>
  <c r="H38" i="1"/>
  <c r="H37" i="1"/>
  <c r="H36" i="1"/>
  <c r="H34" i="1"/>
  <c r="H33" i="1"/>
  <c r="H32" i="1"/>
  <c r="H31" i="1"/>
  <c r="H30" i="1"/>
  <c r="H29" i="1"/>
  <c r="H28" i="1"/>
  <c r="H27" i="1"/>
  <c r="H25" i="1"/>
  <c r="H24" i="1"/>
  <c r="H22" i="1"/>
  <c r="H21" i="1"/>
  <c r="H20" i="1"/>
  <c r="H19" i="1"/>
  <c r="H18" i="1"/>
  <c r="H17" i="1"/>
  <c r="H16" i="1"/>
  <c r="H15" i="1"/>
  <c r="H14" i="1"/>
  <c r="H13" i="1"/>
  <c r="H12" i="1"/>
  <c r="H11" i="1"/>
  <c r="H9" i="1"/>
  <c r="H8" i="1"/>
  <c r="H7" i="1"/>
  <c r="H6" i="1"/>
  <c r="H4" i="1"/>
  <c r="H5" i="1"/>
  <c r="E23" i="1" l="1"/>
  <c r="H23" i="1" s="1"/>
  <c r="E46" i="1" l="1"/>
  <c r="E43" i="1"/>
  <c r="E38" i="1"/>
  <c r="E35" i="1"/>
  <c r="E29" i="1"/>
  <c r="E27" i="1"/>
  <c r="E18" i="1"/>
  <c r="E15" i="1"/>
  <c r="E13" i="1"/>
  <c r="E4" i="1"/>
  <c r="G38" i="1"/>
  <c r="E50" i="2"/>
  <c r="I49" i="2"/>
  <c r="H49" i="2"/>
  <c r="F49" i="2"/>
  <c r="I48" i="2"/>
  <c r="H48" i="2"/>
  <c r="F48" i="2"/>
  <c r="I47" i="2"/>
  <c r="H47" i="2"/>
  <c r="F47" i="2"/>
  <c r="I46" i="2"/>
  <c r="H46" i="2"/>
  <c r="F46" i="2"/>
  <c r="K45" i="2"/>
  <c r="J45" i="2"/>
  <c r="I45" i="2"/>
  <c r="G45" i="2"/>
  <c r="H45" i="2" s="1"/>
  <c r="D45" i="2"/>
  <c r="F45" i="2" s="1"/>
  <c r="I44" i="2"/>
  <c r="H44" i="2"/>
  <c r="F44" i="2"/>
  <c r="I43" i="2"/>
  <c r="H43" i="2"/>
  <c r="F43" i="2"/>
  <c r="K42" i="2"/>
  <c r="J42" i="2"/>
  <c r="H42" i="2"/>
  <c r="G42" i="2"/>
  <c r="I42" i="2" s="1"/>
  <c r="F42" i="2"/>
  <c r="D42" i="2"/>
  <c r="I41" i="2"/>
  <c r="H41" i="2"/>
  <c r="F41" i="2"/>
  <c r="I40" i="2"/>
  <c r="H40" i="2"/>
  <c r="F40" i="2"/>
  <c r="I39" i="2"/>
  <c r="H39" i="2"/>
  <c r="F39" i="2"/>
  <c r="I38" i="2"/>
  <c r="H38" i="2"/>
  <c r="F38" i="2"/>
  <c r="K37" i="2"/>
  <c r="J37" i="2"/>
  <c r="I37" i="2"/>
  <c r="G37" i="2"/>
  <c r="H37" i="2" s="1"/>
  <c r="D37" i="2"/>
  <c r="F37" i="2" s="1"/>
  <c r="I36" i="2"/>
  <c r="H36" i="2"/>
  <c r="F36" i="2"/>
  <c r="I35" i="2"/>
  <c r="H35" i="2"/>
  <c r="F35" i="2"/>
  <c r="K34" i="2"/>
  <c r="J34" i="2"/>
  <c r="G34" i="2"/>
  <c r="H34" i="2" s="1"/>
  <c r="F34" i="2"/>
  <c r="D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K28" i="2"/>
  <c r="J28" i="2"/>
  <c r="I28" i="2"/>
  <c r="H28" i="2"/>
  <c r="G28" i="2"/>
  <c r="D28" i="2"/>
  <c r="F28" i="2" s="1"/>
  <c r="I27" i="2"/>
  <c r="H27" i="2"/>
  <c r="F27" i="2"/>
  <c r="K26" i="2"/>
  <c r="J26" i="2"/>
  <c r="G26" i="2"/>
  <c r="I26" i="2" s="1"/>
  <c r="F26" i="2"/>
  <c r="D26" i="2"/>
  <c r="I25" i="2"/>
  <c r="H25" i="2"/>
  <c r="F25" i="2"/>
  <c r="I24" i="2"/>
  <c r="H24" i="2"/>
  <c r="F24" i="2"/>
  <c r="I23" i="2"/>
  <c r="H23" i="2"/>
  <c r="F23" i="2"/>
  <c r="K22" i="2"/>
  <c r="J22" i="2"/>
  <c r="G22" i="2"/>
  <c r="H22" i="2" s="1"/>
  <c r="F22" i="2"/>
  <c r="D22" i="2"/>
  <c r="I21" i="2"/>
  <c r="H21" i="2"/>
  <c r="F21" i="2"/>
  <c r="I20" i="2"/>
  <c r="H20" i="2"/>
  <c r="F20" i="2"/>
  <c r="I19" i="2"/>
  <c r="H19" i="2"/>
  <c r="F19" i="2"/>
  <c r="I18" i="2"/>
  <c r="H18" i="2"/>
  <c r="F18" i="2"/>
  <c r="K17" i="2"/>
  <c r="J17" i="2"/>
  <c r="I17" i="2"/>
  <c r="G17" i="2"/>
  <c r="H17" i="2" s="1"/>
  <c r="D17" i="2"/>
  <c r="F17" i="2" s="1"/>
  <c r="I16" i="2"/>
  <c r="H16" i="2"/>
  <c r="F16" i="2"/>
  <c r="I15" i="2"/>
  <c r="H15" i="2"/>
  <c r="F15" i="2"/>
  <c r="K14" i="2"/>
  <c r="J14" i="2"/>
  <c r="G14" i="2"/>
  <c r="H14" i="2" s="1"/>
  <c r="F14" i="2"/>
  <c r="D14" i="2"/>
  <c r="I13" i="2"/>
  <c r="H13" i="2"/>
  <c r="F13" i="2"/>
  <c r="K12" i="2"/>
  <c r="J12" i="2"/>
  <c r="I12" i="2"/>
  <c r="H12" i="2"/>
  <c r="G12" i="2"/>
  <c r="D12" i="2"/>
  <c r="F12" i="2" s="1"/>
  <c r="I11" i="2"/>
  <c r="H11" i="2"/>
  <c r="F11" i="2"/>
  <c r="I10" i="2"/>
  <c r="H10" i="2"/>
  <c r="F10" i="2"/>
  <c r="I9" i="2"/>
  <c r="H9" i="2"/>
  <c r="F9" i="2"/>
  <c r="I8" i="2"/>
  <c r="H8" i="2"/>
  <c r="F8" i="2"/>
  <c r="I7" i="2"/>
  <c r="H7" i="2"/>
  <c r="F7" i="2"/>
  <c r="I6" i="2"/>
  <c r="H6" i="2"/>
  <c r="F6" i="2"/>
  <c r="I5" i="2"/>
  <c r="H5" i="2"/>
  <c r="F5" i="2"/>
  <c r="I4" i="2"/>
  <c r="H4" i="2"/>
  <c r="F4" i="2"/>
  <c r="K3" i="2"/>
  <c r="K50" i="2" s="1"/>
  <c r="J3" i="2"/>
  <c r="J50" i="2" s="1"/>
  <c r="G3" i="2"/>
  <c r="G50" i="2" s="1"/>
  <c r="D3" i="2"/>
  <c r="D50" i="2" s="1"/>
  <c r="D38" i="1"/>
  <c r="D46" i="1"/>
  <c r="D43" i="1"/>
  <c r="D35" i="1"/>
  <c r="D29" i="1"/>
  <c r="D27" i="1"/>
  <c r="D23" i="1"/>
  <c r="D18" i="1"/>
  <c r="D15" i="1"/>
  <c r="D13" i="1"/>
  <c r="D4" i="1"/>
  <c r="D51" i="1" l="1"/>
  <c r="E51" i="1"/>
  <c r="I50" i="2"/>
  <c r="H50" i="2"/>
  <c r="F50" i="2"/>
  <c r="H26" i="2"/>
  <c r="F3" i="2"/>
  <c r="I14" i="2"/>
  <c r="I22" i="2"/>
  <c r="I34" i="2"/>
  <c r="H3" i="2"/>
  <c r="I3" i="2"/>
  <c r="G46" i="1"/>
  <c r="G43" i="1"/>
  <c r="G35" i="1"/>
  <c r="H35" i="1" s="1"/>
  <c r="G29" i="1"/>
  <c r="G27" i="1"/>
  <c r="G23" i="1"/>
  <c r="G18" i="1"/>
  <c r="G15" i="1"/>
  <c r="G13" i="1"/>
  <c r="G4" i="1"/>
  <c r="G51" i="1" l="1"/>
  <c r="H51" i="1" s="1"/>
  <c r="F50" i="1" l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51" i="1" l="1"/>
</calcChain>
</file>

<file path=xl/sharedStrings.xml><?xml version="1.0" encoding="utf-8"?>
<sst xmlns="http://schemas.openxmlformats.org/spreadsheetml/2006/main" count="304" uniqueCount="79">
  <si>
    <t>Наименование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</si>
  <si>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</si>
  <si>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</si>
  <si>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</si>
  <si>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</si>
  <si>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</si>
  <si>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</si>
  <si>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</si>
  <si>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</si>
  <si>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</si>
  <si>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</si>
  <si>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</si>
  <si>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</si>
  <si>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</si>
  <si>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</si>
  <si>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</si>
  <si>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</si>
  <si>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</si>
  <si>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</si>
  <si>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</si>
  <si>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</si>
  <si>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</si>
  <si>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</si>
  <si>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</si>
  <si>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</si>
  <si>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</si>
  <si>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</si>
  <si>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</si>
  <si>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</si>
  <si>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</si>
  <si>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</si>
  <si>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</si>
  <si>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</si>
  <si>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</si>
  <si>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</si>
  <si>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</si>
  <si>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</si>
  <si>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</si>
  <si>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</si>
  <si>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Охрана окружающей среды</t>
  </si>
  <si>
    <t>Сбор, удаление отходов и очистка сточных вод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</si>
  <si>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</si>
  <si>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</si>
  <si>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</si>
  <si>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</si>
  <si>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</si>
  <si>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</si>
  <si>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</si>
  <si>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</si>
  <si>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</si>
  <si>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</si>
  <si>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</si>
  <si>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</si>
  <si>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</si>
  <si>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</si>
  <si>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</si>
  <si>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</si>
  <si>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</si>
  <si>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</si>
  <si>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</si>
  <si>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</si>
  <si>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ИТОГО:</t>
  </si>
  <si>
    <t>2019 год (план)</t>
  </si>
  <si>
    <t>2020 год (план)</t>
  </si>
  <si>
    <t>Темп к отчетному году</t>
  </si>
  <si>
    <t>Темп к ожидаемой оценке исполнения</t>
  </si>
  <si>
    <t>Благоустройство</t>
  </si>
  <si>
    <t>Дополнительное образование детей</t>
  </si>
  <si>
    <t>Сведения о расходах бюджета по разделам и подразделам классификации расходов</t>
  </si>
  <si>
    <t>2017 год (кассовое исполнение)</t>
  </si>
  <si>
    <t>2018 год (оценка исполнения)</t>
  </si>
  <si>
    <t>2021 год (план)</t>
  </si>
  <si>
    <t>00</t>
  </si>
  <si>
    <t>Условно утвержденные расходы</t>
  </si>
  <si>
    <t>99</t>
  </si>
  <si>
    <t>****</t>
  </si>
  <si>
    <t>2018 год (первоначально утв.план)</t>
  </si>
  <si>
    <t>Анализ расходов бюджета МО "Мглинский район"по разделам и подразделам классификации расходов</t>
  </si>
  <si>
    <t xml:space="preserve">2019 год к перв.утв.2018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</si>
</sst>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54"/>
  <sheetViews>
    <sheetView tabSelected="1" topLeftCell="B1" zoomScale="80" zoomScaleNormal="80" zoomScaleSheetLayoutView="100" workbookViewId="0">
      <pane ySplit="3" topLeftCell="A4" activePane="bottomLeft" state="frozen"/>
      <selection pane="bottomLeft" activeCell="H51" sqref="H51"/>
    </sheetView>
  </sheetViews>
  <sheetFormatPr defaultRowHeight="15.75" x14ac:dyDescent="0.25"/>
  <cols>
    <col min="1" max="1" width="75.5703125" style="1" customWidth="1"/>
    <col min="2" max="2" width="5.7109375" style="1" customWidth="1"/>
    <col min="3" max="3" width="5.42578125" style="1" customWidth="1"/>
    <col min="4" max="4" width="24.42578125" style="1" customWidth="1"/>
    <col min="5" max="5" width="24.42578125" style="3" customWidth="1"/>
    <col min="6" max="6" width="19" style="3" customWidth="1"/>
    <col min="7" max="7" width="24.42578125" style="3" customWidth="1"/>
    <col min="8" max="8" width="19" style="3" customWidth="1"/>
    <col min="9" max="10" width="9.140625" style="1"/>
    <col min="11" max="11" width="33.5703125" style="1" customWidth="1"/>
    <col min="12" max="16384" width="9.140625" style="1"/>
  </cols>
  <sheetData>
    <row r="1" spans="1:8" ht="36.75" customHeight="1" x14ac:dyDescent="0.25">
      <c r="A1" s="28" t="s">
        <v>77</v>
      </c>
      <c r="B1" s="28"/>
      <c r="C1" s="28"/>
      <c r="D1" s="28"/>
      <c r="E1" s="28"/>
      <c r="F1" s="28"/>
      <c r="G1" s="28"/>
      <c r="H1" s="28"/>
    </row>
    <row r="2" spans="1:8" ht="36.75" customHeight="1" x14ac:dyDescent="0.25">
      <c r="A2" s="27"/>
      <c r="B2" s="27"/>
      <c r="C2" s="27"/>
      <c r="D2" s="27"/>
      <c r="E2" s="27"/>
      <c r="F2" s="27"/>
      <c r="G2" s="27"/>
      <c r="H2" s="27"/>
    </row>
    <row r="3" spans="1:8" ht="61.5" customHeight="1" x14ac:dyDescent="0.25">
      <c r="A3" s="4" t="s">
        <v>0</v>
      </c>
      <c r="B3" s="4" t="s">
        <v>1</v>
      </c>
      <c r="C3" s="4" t="s">
        <v>2</v>
      </c>
      <c r="D3" s="4" t="s">
        <v>69</v>
      </c>
      <c r="E3" s="5" t="s">
        <v>76</v>
      </c>
      <c r="F3" s="5" t="s">
        <v>64</v>
      </c>
      <c r="G3" s="5" t="s">
        <v>62</v>
      </c>
      <c r="H3" s="5" t="s">
        <v>78</v>
      </c>
    </row>
    <row r="4" spans="1:8" ht="30" customHeight="1" x14ac:dyDescent="0.25">
      <c r="A4" s="6" t="s">
        <v>3</v>
      </c>
      <c r="B4" s="7" t="s">
        <v>4</v>
      </c>
      <c r="C4" s="8" t="s">
        <v>72</v>
      </c>
      <c r="D4" s="25">
        <f>D5+D6+D7+D8+D9+D10+D11+D12</f>
        <v>28182536.479999997</v>
      </c>
      <c r="E4" s="23">
        <f>E5+E6+E7+E8+E9+E10+E11+E12</f>
        <v>27446847</v>
      </c>
      <c r="F4" s="10">
        <f>IFERROR(E4/D4,"-")</f>
        <v>0.973895554769455</v>
      </c>
      <c r="G4" s="23">
        <f>G5+G6+G7+G8+G9+G10+G11+G12</f>
        <v>29710416</v>
      </c>
      <c r="H4" s="11">
        <f>G4/E4*100/100</f>
        <v>1.0824710029534539</v>
      </c>
    </row>
    <row r="5" spans="1:8" ht="37.5" x14ac:dyDescent="0.25">
      <c r="A5" s="12" t="s">
        <v>5</v>
      </c>
      <c r="B5" s="4" t="s">
        <v>4</v>
      </c>
      <c r="C5" s="4" t="s">
        <v>6</v>
      </c>
      <c r="D5" s="26">
        <v>965813.13</v>
      </c>
      <c r="E5" s="24">
        <v>1009975</v>
      </c>
      <c r="F5" s="14">
        <f t="shared" ref="F5:F45" si="0">IFERROR(E5/D5,"-")</f>
        <v>1.0457250669184834</v>
      </c>
      <c r="G5" s="24">
        <v>1022883</v>
      </c>
      <c r="H5" s="15">
        <f>G5/E5*100/100</f>
        <v>1.0127805143691675</v>
      </c>
    </row>
    <row r="6" spans="1:8" ht="56.25" x14ac:dyDescent="0.25">
      <c r="A6" s="12" t="s">
        <v>7</v>
      </c>
      <c r="B6" s="4" t="s">
        <v>4</v>
      </c>
      <c r="C6" s="4" t="s">
        <v>8</v>
      </c>
      <c r="D6" s="26">
        <v>323476.3</v>
      </c>
      <c r="E6" s="24">
        <v>554368</v>
      </c>
      <c r="F6" s="14">
        <f t="shared" si="0"/>
        <v>1.7137824316650092</v>
      </c>
      <c r="G6" s="24">
        <v>489944</v>
      </c>
      <c r="H6" s="15">
        <f t="shared" ref="H6:H51" si="1">G6/E6*100/100</f>
        <v>0.8837883860540291</v>
      </c>
    </row>
    <row r="7" spans="1:8" ht="56.25" x14ac:dyDescent="0.25">
      <c r="A7" s="12" t="s">
        <v>9</v>
      </c>
      <c r="B7" s="4" t="s">
        <v>4</v>
      </c>
      <c r="C7" s="4" t="s">
        <v>10</v>
      </c>
      <c r="D7" s="26">
        <v>17064108.66</v>
      </c>
      <c r="E7" s="24">
        <v>16650780</v>
      </c>
      <c r="F7" s="14">
        <f t="shared" si="0"/>
        <v>0.97577789334119258</v>
      </c>
      <c r="G7" s="24">
        <v>17679668</v>
      </c>
      <c r="H7" s="15">
        <f t="shared" si="1"/>
        <v>1.061792180306268</v>
      </c>
    </row>
    <row r="8" spans="1:8" ht="18.75" x14ac:dyDescent="0.25">
      <c r="A8" s="12" t="s">
        <v>11</v>
      </c>
      <c r="B8" s="4" t="s">
        <v>4</v>
      </c>
      <c r="C8" s="4" t="s">
        <v>12</v>
      </c>
      <c r="D8" s="26">
        <v>0</v>
      </c>
      <c r="E8" s="24">
        <v>19720</v>
      </c>
      <c r="F8" s="14" t="str">
        <f t="shared" si="0"/>
        <v>-</v>
      </c>
      <c r="G8" s="24">
        <v>5980</v>
      </c>
      <c r="H8" s="15">
        <f t="shared" si="1"/>
        <v>0.30324543610547666</v>
      </c>
    </row>
    <row r="9" spans="1:8" ht="56.25" x14ac:dyDescent="0.25">
      <c r="A9" s="12" t="s">
        <v>13</v>
      </c>
      <c r="B9" s="4" t="s">
        <v>4</v>
      </c>
      <c r="C9" s="4" t="s">
        <v>14</v>
      </c>
      <c r="D9" s="26">
        <v>4378606.47</v>
      </c>
      <c r="E9" s="24">
        <v>4604236</v>
      </c>
      <c r="F9" s="14">
        <f t="shared" si="0"/>
        <v>1.0515299859774794</v>
      </c>
      <c r="G9" s="24">
        <v>4686128</v>
      </c>
      <c r="H9" s="15">
        <f t="shared" si="1"/>
        <v>1.0177862298978593</v>
      </c>
    </row>
    <row r="10" spans="1:8" ht="18.75" x14ac:dyDescent="0.25">
      <c r="A10" s="12" t="s">
        <v>15</v>
      </c>
      <c r="B10" s="4" t="s">
        <v>4</v>
      </c>
      <c r="C10" s="4" t="s">
        <v>16</v>
      </c>
      <c r="D10" s="26">
        <v>23538</v>
      </c>
      <c r="E10" s="24">
        <v>0</v>
      </c>
      <c r="F10" s="14">
        <f t="shared" si="0"/>
        <v>0</v>
      </c>
      <c r="G10" s="24">
        <v>450000</v>
      </c>
      <c r="H10" s="15">
        <v>0</v>
      </c>
    </row>
    <row r="11" spans="1:8" ht="18.75" x14ac:dyDescent="0.25">
      <c r="A11" s="12" t="s">
        <v>17</v>
      </c>
      <c r="B11" s="4" t="s">
        <v>4</v>
      </c>
      <c r="C11" s="4" t="s">
        <v>18</v>
      </c>
      <c r="D11" s="26">
        <v>0</v>
      </c>
      <c r="E11" s="24">
        <v>300000</v>
      </c>
      <c r="F11" s="14" t="str">
        <f t="shared" si="0"/>
        <v>-</v>
      </c>
      <c r="G11" s="24">
        <v>300000</v>
      </c>
      <c r="H11" s="15">
        <f t="shared" si="1"/>
        <v>1</v>
      </c>
    </row>
    <row r="12" spans="1:8" ht="18.75" x14ac:dyDescent="0.25">
      <c r="A12" s="12" t="s">
        <v>19</v>
      </c>
      <c r="B12" s="4" t="s">
        <v>4</v>
      </c>
      <c r="C12" s="4" t="s">
        <v>20</v>
      </c>
      <c r="D12" s="26">
        <v>5426993.9199999999</v>
      </c>
      <c r="E12" s="24">
        <v>4307768</v>
      </c>
      <c r="F12" s="14">
        <f t="shared" si="0"/>
        <v>0.79376687416668412</v>
      </c>
      <c r="G12" s="24">
        <v>5075813</v>
      </c>
      <c r="H12" s="15">
        <f t="shared" si="1"/>
        <v>1.1782930278510821</v>
      </c>
    </row>
    <row r="13" spans="1:8" ht="18.75" x14ac:dyDescent="0.25">
      <c r="A13" s="6" t="s">
        <v>21</v>
      </c>
      <c r="B13" s="7" t="s">
        <v>6</v>
      </c>
      <c r="C13" s="8" t="s">
        <v>72</v>
      </c>
      <c r="D13" s="25">
        <f>D14</f>
        <v>1303658</v>
      </c>
      <c r="E13" s="23">
        <f>E14</f>
        <v>1407976</v>
      </c>
      <c r="F13" s="10">
        <f t="shared" si="0"/>
        <v>1.080019452954686</v>
      </c>
      <c r="G13" s="23">
        <f>G14</f>
        <v>1744712</v>
      </c>
      <c r="H13" s="11">
        <f t="shared" si="1"/>
        <v>1.2391631675539925</v>
      </c>
    </row>
    <row r="14" spans="1:8" ht="18.75" x14ac:dyDescent="0.25">
      <c r="A14" s="12" t="s">
        <v>22</v>
      </c>
      <c r="B14" s="4" t="s">
        <v>6</v>
      </c>
      <c r="C14" s="4" t="s">
        <v>8</v>
      </c>
      <c r="D14" s="26">
        <v>1303658</v>
      </c>
      <c r="E14" s="24">
        <v>1407976</v>
      </c>
      <c r="F14" s="14">
        <f t="shared" si="0"/>
        <v>1.080019452954686</v>
      </c>
      <c r="G14" s="24">
        <v>1744712</v>
      </c>
      <c r="H14" s="15">
        <f t="shared" si="1"/>
        <v>1.2391631675539925</v>
      </c>
    </row>
    <row r="15" spans="1:8" ht="37.5" x14ac:dyDescent="0.25">
      <c r="A15" s="6" t="s">
        <v>23</v>
      </c>
      <c r="B15" s="7" t="s">
        <v>8</v>
      </c>
      <c r="C15" s="8" t="s">
        <v>72</v>
      </c>
      <c r="D15" s="25">
        <f>D16+D17</f>
        <v>1887488.3</v>
      </c>
      <c r="E15" s="23">
        <f>E16+E17</f>
        <v>2390343</v>
      </c>
      <c r="F15" s="10">
        <f t="shared" si="0"/>
        <v>1.2664147375112205</v>
      </c>
      <c r="G15" s="23">
        <f>G16+G17</f>
        <v>3010345</v>
      </c>
      <c r="H15" s="11">
        <f t="shared" si="1"/>
        <v>1.2593778382432981</v>
      </c>
    </row>
    <row r="16" spans="1:8" ht="37.5" x14ac:dyDescent="0.25">
      <c r="A16" s="12" t="s">
        <v>24</v>
      </c>
      <c r="B16" s="4" t="s">
        <v>8</v>
      </c>
      <c r="C16" s="4" t="s">
        <v>25</v>
      </c>
      <c r="D16" s="26">
        <v>1835278.33</v>
      </c>
      <c r="E16" s="24">
        <v>2335343</v>
      </c>
      <c r="F16" s="14">
        <f t="shared" si="0"/>
        <v>1.2724734781781029</v>
      </c>
      <c r="G16" s="24">
        <v>2980345</v>
      </c>
      <c r="H16" s="15">
        <f t="shared" si="1"/>
        <v>1.2761915487360957</v>
      </c>
    </row>
    <row r="17" spans="1:8" ht="37.5" x14ac:dyDescent="0.25">
      <c r="A17" s="12" t="s">
        <v>27</v>
      </c>
      <c r="B17" s="4" t="s">
        <v>8</v>
      </c>
      <c r="C17" s="4" t="s">
        <v>28</v>
      </c>
      <c r="D17" s="26">
        <v>52209.97</v>
      </c>
      <c r="E17" s="24">
        <v>55000</v>
      </c>
      <c r="F17" s="14">
        <f t="shared" si="0"/>
        <v>1.0534386439984547</v>
      </c>
      <c r="G17" s="24">
        <v>30000</v>
      </c>
      <c r="H17" s="15">
        <f t="shared" si="1"/>
        <v>0.54545454545454541</v>
      </c>
    </row>
    <row r="18" spans="1:8" ht="18.75" x14ac:dyDescent="0.25">
      <c r="A18" s="6" t="s">
        <v>29</v>
      </c>
      <c r="B18" s="7" t="s">
        <v>10</v>
      </c>
      <c r="C18" s="8" t="s">
        <v>72</v>
      </c>
      <c r="D18" s="25">
        <f>D19+D20+D21+D22</f>
        <v>13996085.390000001</v>
      </c>
      <c r="E18" s="23">
        <f>E19+E20+E21+E22</f>
        <v>13697801.1</v>
      </c>
      <c r="F18" s="10">
        <f t="shared" si="0"/>
        <v>0.97868802013646472</v>
      </c>
      <c r="G18" s="23">
        <f>G19+G20+G21+G22</f>
        <v>15401626.65</v>
      </c>
      <c r="H18" s="11">
        <f t="shared" si="1"/>
        <v>1.1243867930013964</v>
      </c>
    </row>
    <row r="19" spans="1:8" ht="18.75" x14ac:dyDescent="0.25">
      <c r="A19" s="12" t="s">
        <v>30</v>
      </c>
      <c r="B19" s="4" t="s">
        <v>10</v>
      </c>
      <c r="C19" s="4" t="s">
        <v>12</v>
      </c>
      <c r="D19" s="26">
        <v>17565.169999999998</v>
      </c>
      <c r="E19" s="24">
        <v>225093.1</v>
      </c>
      <c r="F19" s="14">
        <f t="shared" si="0"/>
        <v>12.814740762543147</v>
      </c>
      <c r="G19" s="24">
        <v>139277.65</v>
      </c>
      <c r="H19" s="15">
        <f t="shared" si="1"/>
        <v>0.6187557503983907</v>
      </c>
    </row>
    <row r="20" spans="1:8" ht="18.75" x14ac:dyDescent="0.25">
      <c r="A20" s="12" t="s">
        <v>31</v>
      </c>
      <c r="B20" s="4" t="s">
        <v>10</v>
      </c>
      <c r="C20" s="4" t="s">
        <v>32</v>
      </c>
      <c r="D20" s="26">
        <v>232930.4</v>
      </c>
      <c r="E20" s="24">
        <v>945000</v>
      </c>
      <c r="F20" s="14">
        <f t="shared" si="0"/>
        <v>4.0570058695644713</v>
      </c>
      <c r="G20" s="24">
        <v>1779500</v>
      </c>
      <c r="H20" s="15">
        <f t="shared" si="1"/>
        <v>1.8830687830687831</v>
      </c>
    </row>
    <row r="21" spans="1:8" ht="18.75" x14ac:dyDescent="0.25">
      <c r="A21" s="12" t="s">
        <v>33</v>
      </c>
      <c r="B21" s="4" t="s">
        <v>10</v>
      </c>
      <c r="C21" s="4" t="s">
        <v>25</v>
      </c>
      <c r="D21" s="26">
        <v>13098102.82</v>
      </c>
      <c r="E21" s="24">
        <v>12351400</v>
      </c>
      <c r="F21" s="14">
        <f t="shared" si="0"/>
        <v>0.94299152860062829</v>
      </c>
      <c r="G21" s="24">
        <v>13309820</v>
      </c>
      <c r="H21" s="15">
        <f t="shared" si="1"/>
        <v>1.0775960619848761</v>
      </c>
    </row>
    <row r="22" spans="1:8" ht="18.75" x14ac:dyDescent="0.25">
      <c r="A22" s="12" t="s">
        <v>34</v>
      </c>
      <c r="B22" s="4" t="s">
        <v>10</v>
      </c>
      <c r="C22" s="4" t="s">
        <v>35</v>
      </c>
      <c r="D22" s="26">
        <v>647487</v>
      </c>
      <c r="E22" s="24">
        <v>176308</v>
      </c>
      <c r="F22" s="14">
        <f t="shared" si="0"/>
        <v>0.27229581443334</v>
      </c>
      <c r="G22" s="24">
        <v>173029</v>
      </c>
      <c r="H22" s="15">
        <f t="shared" si="1"/>
        <v>0.98140186491821135</v>
      </c>
    </row>
    <row r="23" spans="1:8" ht="18.75" x14ac:dyDescent="0.25">
      <c r="A23" s="6" t="s">
        <v>36</v>
      </c>
      <c r="B23" s="7" t="s">
        <v>12</v>
      </c>
      <c r="C23" s="8" t="s">
        <v>72</v>
      </c>
      <c r="D23" s="25">
        <f>D24+D25+D26</f>
        <v>17813359.240000002</v>
      </c>
      <c r="E23" s="23">
        <f>E24+E25+E26</f>
        <v>300946</v>
      </c>
      <c r="F23" s="10">
        <f t="shared" si="0"/>
        <v>1.6894399082471992E-2</v>
      </c>
      <c r="G23" s="23">
        <f>G24+G25+G26</f>
        <v>990860</v>
      </c>
      <c r="H23" s="11">
        <f t="shared" si="1"/>
        <v>3.2924843659659873</v>
      </c>
    </row>
    <row r="24" spans="1:8" ht="18.75" x14ac:dyDescent="0.25">
      <c r="A24" s="12" t="s">
        <v>37</v>
      </c>
      <c r="B24" s="4" t="s">
        <v>12</v>
      </c>
      <c r="C24" s="4" t="s">
        <v>4</v>
      </c>
      <c r="D24" s="26">
        <v>17859.599999999999</v>
      </c>
      <c r="E24" s="24">
        <v>17860</v>
      </c>
      <c r="F24" s="14">
        <f t="shared" si="0"/>
        <v>1.0000223969181841</v>
      </c>
      <c r="G24" s="24">
        <v>17860</v>
      </c>
      <c r="H24" s="15">
        <f t="shared" si="1"/>
        <v>1</v>
      </c>
    </row>
    <row r="25" spans="1:8" ht="18.75" x14ac:dyDescent="0.25">
      <c r="A25" s="12" t="s">
        <v>38</v>
      </c>
      <c r="B25" s="4" t="s">
        <v>12</v>
      </c>
      <c r="C25" s="4" t="s">
        <v>6</v>
      </c>
      <c r="D25" s="26">
        <v>17747099.640000001</v>
      </c>
      <c r="E25" s="24">
        <v>283086</v>
      </c>
      <c r="F25" s="14">
        <f t="shared" si="0"/>
        <v>1.5951113463179949E-2</v>
      </c>
      <c r="G25" s="24">
        <v>973000</v>
      </c>
      <c r="H25" s="15">
        <f t="shared" si="1"/>
        <v>3.4371180489321267</v>
      </c>
    </row>
    <row r="26" spans="1:8" ht="18.75" x14ac:dyDescent="0.25">
      <c r="A26" s="12" t="s">
        <v>66</v>
      </c>
      <c r="B26" s="16" t="s">
        <v>12</v>
      </c>
      <c r="C26" s="16" t="s">
        <v>8</v>
      </c>
      <c r="D26" s="26">
        <v>48400</v>
      </c>
      <c r="E26" s="24">
        <v>0</v>
      </c>
      <c r="F26" s="14">
        <f t="shared" si="0"/>
        <v>0</v>
      </c>
      <c r="G26" s="24">
        <v>0</v>
      </c>
      <c r="H26" s="15">
        <v>0</v>
      </c>
    </row>
    <row r="27" spans="1:8" ht="18.75" x14ac:dyDescent="0.25">
      <c r="A27" s="6" t="s">
        <v>39</v>
      </c>
      <c r="B27" s="7" t="s">
        <v>14</v>
      </c>
      <c r="C27" s="8" t="s">
        <v>72</v>
      </c>
      <c r="D27" s="25">
        <f>D28</f>
        <v>0</v>
      </c>
      <c r="E27" s="23">
        <f>E28</f>
        <v>20000</v>
      </c>
      <c r="F27" s="10" t="str">
        <f t="shared" si="0"/>
        <v>-</v>
      </c>
      <c r="G27" s="23">
        <f>G28</f>
        <v>10000</v>
      </c>
      <c r="H27" s="11">
        <f t="shared" si="1"/>
        <v>0.5</v>
      </c>
    </row>
    <row r="28" spans="1:8" ht="18.75" x14ac:dyDescent="0.25">
      <c r="A28" s="12" t="s">
        <v>40</v>
      </c>
      <c r="B28" s="17" t="s">
        <v>14</v>
      </c>
      <c r="C28" s="17" t="s">
        <v>6</v>
      </c>
      <c r="D28" s="26">
        <v>0</v>
      </c>
      <c r="E28" s="24">
        <v>20000</v>
      </c>
      <c r="F28" s="14" t="str">
        <f t="shared" si="0"/>
        <v>-</v>
      </c>
      <c r="G28" s="24">
        <v>10000</v>
      </c>
      <c r="H28" s="15">
        <f t="shared" si="1"/>
        <v>0.5</v>
      </c>
    </row>
    <row r="29" spans="1:8" ht="18.75" x14ac:dyDescent="0.25">
      <c r="A29" s="6" t="s">
        <v>41</v>
      </c>
      <c r="B29" s="7" t="s">
        <v>16</v>
      </c>
      <c r="C29" s="8" t="s">
        <v>72</v>
      </c>
      <c r="D29" s="25">
        <f>D30+D31+D32+D33+D34</f>
        <v>160364838.16</v>
      </c>
      <c r="E29" s="23">
        <f>E30+E31+E32+E33+E34</f>
        <v>154633830</v>
      </c>
      <c r="F29" s="10">
        <f t="shared" si="0"/>
        <v>0.96426268859335595</v>
      </c>
      <c r="G29" s="23">
        <f>G30+G31+G32+G33+G34</f>
        <v>156789664</v>
      </c>
      <c r="H29" s="11">
        <f t="shared" si="1"/>
        <v>1.0139415417699995</v>
      </c>
    </row>
    <row r="30" spans="1:8" ht="18.75" x14ac:dyDescent="0.25">
      <c r="A30" s="12" t="s">
        <v>42</v>
      </c>
      <c r="B30" s="4" t="s">
        <v>16</v>
      </c>
      <c r="C30" s="4" t="s">
        <v>4</v>
      </c>
      <c r="D30" s="26">
        <v>24763226.039999999</v>
      </c>
      <c r="E30" s="24">
        <v>22603248</v>
      </c>
      <c r="F30" s="14">
        <f t="shared" si="0"/>
        <v>0.91277477189316969</v>
      </c>
      <c r="G30" s="24">
        <v>23915300</v>
      </c>
      <c r="H30" s="15">
        <f t="shared" si="1"/>
        <v>1.0580470558921444</v>
      </c>
    </row>
    <row r="31" spans="1:8" ht="18.75" x14ac:dyDescent="0.25">
      <c r="A31" s="12" t="s">
        <v>43</v>
      </c>
      <c r="B31" s="4" t="s">
        <v>16</v>
      </c>
      <c r="C31" s="4" t="s">
        <v>6</v>
      </c>
      <c r="D31" s="26">
        <v>110110687.69</v>
      </c>
      <c r="E31" s="24">
        <v>106161128</v>
      </c>
      <c r="F31" s="14">
        <f t="shared" si="0"/>
        <v>0.96413100514711714</v>
      </c>
      <c r="G31" s="24">
        <v>102792446</v>
      </c>
      <c r="H31" s="15">
        <f t="shared" si="1"/>
        <v>0.96826821583885203</v>
      </c>
    </row>
    <row r="32" spans="1:8" ht="18.75" x14ac:dyDescent="0.25">
      <c r="A32" s="12" t="s">
        <v>67</v>
      </c>
      <c r="B32" s="4" t="s">
        <v>16</v>
      </c>
      <c r="C32" s="16" t="s">
        <v>8</v>
      </c>
      <c r="D32" s="26">
        <v>5326736.2300000004</v>
      </c>
      <c r="E32" s="24">
        <v>6423742</v>
      </c>
      <c r="F32" s="14">
        <f t="shared" si="0"/>
        <v>1.2059433248865787</v>
      </c>
      <c r="G32" s="24">
        <v>7075801</v>
      </c>
      <c r="H32" s="15">
        <f t="shared" si="1"/>
        <v>1.1015076570634375</v>
      </c>
    </row>
    <row r="33" spans="1:8" ht="18.75" x14ac:dyDescent="0.25">
      <c r="A33" s="12" t="s">
        <v>44</v>
      </c>
      <c r="B33" s="4" t="s">
        <v>16</v>
      </c>
      <c r="C33" s="4" t="s">
        <v>16</v>
      </c>
      <c r="D33" s="26">
        <v>480774.36</v>
      </c>
      <c r="E33" s="24">
        <v>638458</v>
      </c>
      <c r="F33" s="14">
        <f t="shared" si="0"/>
        <v>1.3279784720632772</v>
      </c>
      <c r="G33" s="24">
        <v>708458</v>
      </c>
      <c r="H33" s="15">
        <f t="shared" si="1"/>
        <v>1.1096391618555959</v>
      </c>
    </row>
    <row r="34" spans="1:8" ht="18.75" x14ac:dyDescent="0.25">
      <c r="A34" s="12" t="s">
        <v>45</v>
      </c>
      <c r="B34" s="4" t="s">
        <v>16</v>
      </c>
      <c r="C34" s="4" t="s">
        <v>25</v>
      </c>
      <c r="D34" s="26">
        <v>19683413.84</v>
      </c>
      <c r="E34" s="24">
        <v>18807254</v>
      </c>
      <c r="F34" s="14">
        <f t="shared" si="0"/>
        <v>0.95548740441459923</v>
      </c>
      <c r="G34" s="24">
        <v>22297659</v>
      </c>
      <c r="H34" s="15">
        <f t="shared" si="1"/>
        <v>1.1855882310091628</v>
      </c>
    </row>
    <row r="35" spans="1:8" ht="18.75" x14ac:dyDescent="0.25">
      <c r="A35" s="6" t="s">
        <v>46</v>
      </c>
      <c r="B35" s="7" t="s">
        <v>32</v>
      </c>
      <c r="C35" s="8" t="s">
        <v>72</v>
      </c>
      <c r="D35" s="25">
        <f>D36+D37</f>
        <v>22943075.84</v>
      </c>
      <c r="E35" s="23">
        <f>E36+E37</f>
        <v>25310470</v>
      </c>
      <c r="F35" s="10">
        <f t="shared" si="0"/>
        <v>1.1031855613654284</v>
      </c>
      <c r="G35" s="23">
        <f>G36+G37</f>
        <v>29472490</v>
      </c>
      <c r="H35" s="11">
        <f t="shared" si="1"/>
        <v>1.1644386690567183</v>
      </c>
    </row>
    <row r="36" spans="1:8" ht="18.75" x14ac:dyDescent="0.25">
      <c r="A36" s="12" t="s">
        <v>47</v>
      </c>
      <c r="B36" s="4" t="s">
        <v>32</v>
      </c>
      <c r="C36" s="4" t="s">
        <v>4</v>
      </c>
      <c r="D36" s="26">
        <v>20618135.379999999</v>
      </c>
      <c r="E36" s="24">
        <v>20930818</v>
      </c>
      <c r="F36" s="14">
        <f t="shared" si="0"/>
        <v>1.0151654169611919</v>
      </c>
      <c r="G36" s="24">
        <v>23876511</v>
      </c>
      <c r="H36" s="15">
        <f t="shared" si="1"/>
        <v>1.1407347290488121</v>
      </c>
    </row>
    <row r="37" spans="1:8" ht="18.75" x14ac:dyDescent="0.25">
      <c r="A37" s="12" t="s">
        <v>48</v>
      </c>
      <c r="B37" s="4" t="s">
        <v>32</v>
      </c>
      <c r="C37" s="4" t="s">
        <v>10</v>
      </c>
      <c r="D37" s="26">
        <v>2324940.46</v>
      </c>
      <c r="E37" s="24">
        <v>4379652</v>
      </c>
      <c r="F37" s="14">
        <f t="shared" si="0"/>
        <v>1.8837695310270441</v>
      </c>
      <c r="G37" s="24">
        <v>5595979</v>
      </c>
      <c r="H37" s="15">
        <f t="shared" si="1"/>
        <v>1.2777222939174162</v>
      </c>
    </row>
    <row r="38" spans="1:8" ht="18.75" x14ac:dyDescent="0.25">
      <c r="A38" s="6" t="s">
        <v>49</v>
      </c>
      <c r="B38" s="7" t="s">
        <v>26</v>
      </c>
      <c r="C38" s="8" t="s">
        <v>72</v>
      </c>
      <c r="D38" s="25">
        <f>D39+D40+D41+D42</f>
        <v>17120156.939999998</v>
      </c>
      <c r="E38" s="23">
        <f>E39+E40+E41+E42</f>
        <v>13412016.6</v>
      </c>
      <c r="F38" s="10">
        <f t="shared" si="0"/>
        <v>0.78340500306184702</v>
      </c>
      <c r="G38" s="23">
        <f>G39+G40+G41+G42</f>
        <v>12055075.92</v>
      </c>
      <c r="H38" s="11">
        <f t="shared" si="1"/>
        <v>0.8988264986191562</v>
      </c>
    </row>
    <row r="39" spans="1:8" ht="18.75" x14ac:dyDescent="0.25">
      <c r="A39" s="12" t="s">
        <v>50</v>
      </c>
      <c r="B39" s="4" t="s">
        <v>26</v>
      </c>
      <c r="C39" s="4" t="s">
        <v>4</v>
      </c>
      <c r="D39" s="26">
        <v>2699846.52</v>
      </c>
      <c r="E39" s="24">
        <v>3017260</v>
      </c>
      <c r="F39" s="14">
        <f t="shared" si="0"/>
        <v>1.1175672311920901</v>
      </c>
      <c r="G39" s="24">
        <v>2711712</v>
      </c>
      <c r="H39" s="15">
        <f t="shared" si="1"/>
        <v>0.89873328781742368</v>
      </c>
    </row>
    <row r="40" spans="1:8" ht="18.75" x14ac:dyDescent="0.25">
      <c r="A40" s="12" t="s">
        <v>51</v>
      </c>
      <c r="B40" s="4" t="s">
        <v>26</v>
      </c>
      <c r="C40" s="4" t="s">
        <v>8</v>
      </c>
      <c r="D40" s="26">
        <v>2064651.42</v>
      </c>
      <c r="E40" s="24">
        <v>682000</v>
      </c>
      <c r="F40" s="14">
        <f t="shared" si="0"/>
        <v>0.33032210347643093</v>
      </c>
      <c r="G40" s="24">
        <v>543922</v>
      </c>
      <c r="H40" s="15">
        <f t="shared" si="1"/>
        <v>0.79753958944281522</v>
      </c>
    </row>
    <row r="41" spans="1:8" ht="18.75" x14ac:dyDescent="0.25">
      <c r="A41" s="12" t="s">
        <v>52</v>
      </c>
      <c r="B41" s="4" t="s">
        <v>26</v>
      </c>
      <c r="C41" s="4" t="s">
        <v>10</v>
      </c>
      <c r="D41" s="26">
        <v>11303587</v>
      </c>
      <c r="E41" s="24">
        <v>8618600.5999999996</v>
      </c>
      <c r="F41" s="14">
        <f t="shared" si="0"/>
        <v>0.76246598535491428</v>
      </c>
      <c r="G41" s="24">
        <v>7821267.9199999999</v>
      </c>
      <c r="H41" s="15">
        <f t="shared" si="1"/>
        <v>0.90748699040537972</v>
      </c>
    </row>
    <row r="42" spans="1:8" ht="18.75" x14ac:dyDescent="0.25">
      <c r="A42" s="12" t="s">
        <v>53</v>
      </c>
      <c r="B42" s="4" t="s">
        <v>26</v>
      </c>
      <c r="C42" s="4" t="s">
        <v>14</v>
      </c>
      <c r="D42" s="26">
        <v>1052072</v>
      </c>
      <c r="E42" s="24">
        <v>1094156</v>
      </c>
      <c r="F42" s="14">
        <f t="shared" si="0"/>
        <v>1.0400010645659232</v>
      </c>
      <c r="G42" s="24">
        <v>978174</v>
      </c>
      <c r="H42" s="15">
        <f t="shared" si="1"/>
        <v>0.89399866198238642</v>
      </c>
    </row>
    <row r="43" spans="1:8" ht="18.75" x14ac:dyDescent="0.25">
      <c r="A43" s="6" t="s">
        <v>54</v>
      </c>
      <c r="B43" s="7" t="s">
        <v>18</v>
      </c>
      <c r="C43" s="8" t="s">
        <v>72</v>
      </c>
      <c r="D43" s="25">
        <f>D44+D45</f>
        <v>4990013.4300000006</v>
      </c>
      <c r="E43" s="23">
        <f>E44+E45</f>
        <v>5080692</v>
      </c>
      <c r="F43" s="10">
        <f t="shared" si="0"/>
        <v>1.0181720092083999</v>
      </c>
      <c r="G43" s="23">
        <f>G44+G45</f>
        <v>5423268</v>
      </c>
      <c r="H43" s="11">
        <f t="shared" si="1"/>
        <v>1.0674270355298059</v>
      </c>
    </row>
    <row r="44" spans="1:8" ht="18.75" x14ac:dyDescent="0.25">
      <c r="A44" s="12" t="s">
        <v>55</v>
      </c>
      <c r="B44" s="4" t="s">
        <v>18</v>
      </c>
      <c r="C44" s="4" t="s">
        <v>4</v>
      </c>
      <c r="D44" s="26">
        <v>4780391.6100000003</v>
      </c>
      <c r="E44" s="24">
        <v>4850692</v>
      </c>
      <c r="F44" s="14">
        <f t="shared" si="0"/>
        <v>1.0147059897463087</v>
      </c>
      <c r="G44" s="24">
        <v>5193268</v>
      </c>
      <c r="H44" s="15">
        <f t="shared" si="1"/>
        <v>1.070624150121261</v>
      </c>
    </row>
    <row r="45" spans="1:8" ht="18.75" x14ac:dyDescent="0.25">
      <c r="A45" s="12" t="s">
        <v>56</v>
      </c>
      <c r="B45" s="4" t="s">
        <v>18</v>
      </c>
      <c r="C45" s="4" t="s">
        <v>6</v>
      </c>
      <c r="D45" s="26">
        <v>209621.82</v>
      </c>
      <c r="E45" s="24">
        <v>230000</v>
      </c>
      <c r="F45" s="14">
        <f t="shared" si="0"/>
        <v>1.097214020944957</v>
      </c>
      <c r="G45" s="24">
        <v>230000</v>
      </c>
      <c r="H45" s="15">
        <f t="shared" si="1"/>
        <v>1</v>
      </c>
    </row>
    <row r="46" spans="1:8" ht="56.25" x14ac:dyDescent="0.25">
      <c r="A46" s="6" t="s">
        <v>57</v>
      </c>
      <c r="B46" s="7" t="s">
        <v>28</v>
      </c>
      <c r="C46" s="8" t="s">
        <v>72</v>
      </c>
      <c r="D46" s="25">
        <f>D47+D48+D49</f>
        <v>8024000</v>
      </c>
      <c r="E46" s="23">
        <f>E47+E48+E49</f>
        <v>696000</v>
      </c>
      <c r="F46" s="10">
        <f t="shared" ref="F46:F51" si="2">IFERROR(E46/D46,"-")</f>
        <v>8.6739780658025928E-2</v>
      </c>
      <c r="G46" s="23">
        <f>G47+G48+G49</f>
        <v>683000</v>
      </c>
      <c r="H46" s="15">
        <f t="shared" si="1"/>
        <v>0.98132183908045978</v>
      </c>
    </row>
    <row r="47" spans="1:8" ht="38.25" customHeight="1" x14ac:dyDescent="0.25">
      <c r="A47" s="12" t="s">
        <v>58</v>
      </c>
      <c r="B47" s="4" t="s">
        <v>28</v>
      </c>
      <c r="C47" s="4" t="s">
        <v>4</v>
      </c>
      <c r="D47" s="26">
        <v>708000</v>
      </c>
      <c r="E47" s="24">
        <v>696000</v>
      </c>
      <c r="F47" s="14">
        <f t="shared" si="2"/>
        <v>0.98305084745762716</v>
      </c>
      <c r="G47" s="24">
        <v>683000</v>
      </c>
      <c r="H47" s="15">
        <f t="shared" si="1"/>
        <v>0.98132183908045978</v>
      </c>
    </row>
    <row r="48" spans="1:8" ht="18.75" x14ac:dyDescent="0.25">
      <c r="A48" s="12" t="s">
        <v>59</v>
      </c>
      <c r="B48" s="4" t="s">
        <v>28</v>
      </c>
      <c r="C48" s="4" t="s">
        <v>6</v>
      </c>
      <c r="D48" s="26">
        <v>0</v>
      </c>
      <c r="E48" s="24"/>
      <c r="F48" s="14" t="str">
        <f t="shared" si="2"/>
        <v>-</v>
      </c>
      <c r="G48" s="24">
        <v>0</v>
      </c>
      <c r="H48" s="15">
        <v>0</v>
      </c>
    </row>
    <row r="49" spans="1:8" ht="18.75" x14ac:dyDescent="0.25">
      <c r="A49" s="12" t="s">
        <v>60</v>
      </c>
      <c r="B49" s="4" t="s">
        <v>28</v>
      </c>
      <c r="C49" s="4" t="s">
        <v>8</v>
      </c>
      <c r="D49" s="26">
        <v>7316000</v>
      </c>
      <c r="E49" s="24">
        <v>0</v>
      </c>
      <c r="F49" s="14">
        <f t="shared" si="2"/>
        <v>0</v>
      </c>
      <c r="G49" s="24">
        <v>0</v>
      </c>
      <c r="H49" s="15">
        <v>0</v>
      </c>
    </row>
    <row r="50" spans="1:8" ht="24.75" customHeight="1" x14ac:dyDescent="0.25">
      <c r="A50" s="6" t="s">
        <v>73</v>
      </c>
      <c r="B50" s="8" t="s">
        <v>74</v>
      </c>
      <c r="C50" s="16">
        <v>99</v>
      </c>
      <c r="D50" s="25">
        <v>0</v>
      </c>
      <c r="E50" s="23">
        <v>0</v>
      </c>
      <c r="F50" s="10" t="str">
        <f t="shared" ref="F50" si="3">IFERROR(E50/D50,"-")</f>
        <v>-</v>
      </c>
      <c r="G50" s="23">
        <v>0</v>
      </c>
      <c r="H50" s="11">
        <v>0</v>
      </c>
    </row>
    <row r="51" spans="1:8" s="2" customFormat="1" ht="34.5" customHeight="1" x14ac:dyDescent="0.25">
      <c r="A51" s="18" t="s">
        <v>61</v>
      </c>
      <c r="B51" s="19"/>
      <c r="C51" s="19"/>
      <c r="D51" s="25">
        <f>D4+D13+D15+D18+D23+D27+D29+D35+D38+D43+D46</f>
        <v>276625211.77999997</v>
      </c>
      <c r="E51" s="25">
        <f>E4+E13+E15+E18+E23+E27+E29+E35+E38+E43+E46</f>
        <v>244396921.69999999</v>
      </c>
      <c r="F51" s="10">
        <f t="shared" si="2"/>
        <v>0.88349474773965597</v>
      </c>
      <c r="G51" s="23">
        <f>G4+G13+G15+G18+G23+G27+G29+G35+G38+G43+G46</f>
        <v>255291457.56999999</v>
      </c>
      <c r="H51" s="11">
        <f t="shared" si="1"/>
        <v>1.0445772221442837</v>
      </c>
    </row>
    <row r="52" spans="1:8" ht="18.75" x14ac:dyDescent="0.25">
      <c r="A52" s="20"/>
      <c r="B52" s="20"/>
      <c r="C52" s="20"/>
      <c r="D52" s="20"/>
      <c r="E52" s="21"/>
      <c r="F52" s="21"/>
      <c r="G52" s="21"/>
      <c r="H52" s="21"/>
    </row>
    <row r="53" spans="1:8" ht="18.75" x14ac:dyDescent="0.25">
      <c r="A53" s="20"/>
      <c r="B53" s="20"/>
      <c r="C53" s="20"/>
      <c r="D53" s="20"/>
      <c r="E53" s="22"/>
      <c r="F53" s="21"/>
      <c r="G53" s="21"/>
      <c r="H53" s="21"/>
    </row>
    <row r="54" spans="1:8" ht="18.75" x14ac:dyDescent="0.25">
      <c r="A54" s="20"/>
      <c r="B54" s="20"/>
      <c r="C54" s="20"/>
      <c r="D54" s="20"/>
      <c r="E54" s="21"/>
      <c r="F54" s="21"/>
      <c r="G54" s="21"/>
      <c r="H54" s="21"/>
    </row>
  </sheetData>
  <autoFilter ref="A3:H51"/>
  <mergeCells count="1">
    <mergeCell ref="A1:H1"/>
  </mergeCells>
  <pageMargins left="0.31496062992125984" right="0.39370078740157483" top="0.27559055118110237" bottom="0.47244094488188981" header="0.27559055118110237" footer="0.31496062992125984"/>
  <pageSetup paperSize="9" scale="52" fitToHeight="0" orientation="landscape" errors="blank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53"/>
  <sheetViews>
    <sheetView zoomScale="80" zoomScaleNormal="80" zoomScaleSheetLayoutView="100" workbookViewId="0">
      <pane ySplit="2" topLeftCell="A27" activePane="bottomLeft" state="frozen"/>
      <selection pane="bottomLeft" activeCell="G38" sqref="G38"/>
    </sheetView>
  </sheetViews>
  <sheetFormatPr defaultRowHeight="15.75" x14ac:dyDescent="0.25"/>
  <cols>
    <col min="1" max="1" width="75.5703125" style="1" customWidth="1"/>
    <col min="2" max="2" width="5.7109375" style="1" customWidth="1"/>
    <col min="3" max="3" width="5.42578125" style="1" customWidth="1"/>
    <col min="4" max="4" width="24.42578125" style="1" customWidth="1"/>
    <col min="5" max="5" width="24.42578125" style="3" customWidth="1"/>
    <col min="6" max="6" width="19" style="3" customWidth="1"/>
    <col min="7" max="7" width="24.42578125" style="3" customWidth="1"/>
    <col min="8" max="8" width="19" style="3" customWidth="1"/>
    <col min="9" max="9" width="21.28515625" style="3" customWidth="1"/>
    <col min="10" max="11" width="24.42578125" style="3" customWidth="1"/>
    <col min="12" max="13" width="9.140625" style="1"/>
    <col min="14" max="14" width="33.5703125" style="1" customWidth="1"/>
    <col min="15" max="16384" width="9.140625" style="1"/>
  </cols>
  <sheetData>
    <row r="1" spans="1:11" ht="36.75" customHeight="1" x14ac:dyDescent="0.25">
      <c r="A1" s="28" t="s">
        <v>68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51.75" customHeight="1" x14ac:dyDescent="0.25">
      <c r="A2" s="4" t="s">
        <v>0</v>
      </c>
      <c r="B2" s="4" t="s">
        <v>1</v>
      </c>
      <c r="C2" s="4" t="s">
        <v>2</v>
      </c>
      <c r="D2" s="4" t="s">
        <v>69</v>
      </c>
      <c r="E2" s="5" t="s">
        <v>70</v>
      </c>
      <c r="F2" s="5" t="s">
        <v>64</v>
      </c>
      <c r="G2" s="5" t="s">
        <v>62</v>
      </c>
      <c r="H2" s="5" t="s">
        <v>64</v>
      </c>
      <c r="I2" s="5" t="s">
        <v>65</v>
      </c>
      <c r="J2" s="5" t="s">
        <v>63</v>
      </c>
      <c r="K2" s="5" t="s">
        <v>71</v>
      </c>
    </row>
    <row r="3" spans="1:11" ht="30" customHeight="1" x14ac:dyDescent="0.25">
      <c r="A3" s="6" t="s">
        <v>3</v>
      </c>
      <c r="B3" s="7" t="s">
        <v>4</v>
      </c>
      <c r="C3" s="8" t="s">
        <v>72</v>
      </c>
      <c r="D3" s="25">
        <f>D4+D5+D6+D7+D8+D9+D10+D11</f>
        <v>28182536.479999997</v>
      </c>
      <c r="E3" s="9"/>
      <c r="F3" s="10">
        <f>IFERROR(E3/D3,"-")</f>
        <v>0</v>
      </c>
      <c r="G3" s="23">
        <f>G4+G5+G6+G7+G8+G9+G10+G11</f>
        <v>29710416</v>
      </c>
      <c r="H3" s="11">
        <f>IFERROR(G3/D3,"-")</f>
        <v>1.0542136979432024</v>
      </c>
      <c r="I3" s="11" t="str">
        <f>IFERROR(G3/E3,"=")</f>
        <v>=</v>
      </c>
      <c r="J3" s="23">
        <f t="shared" ref="J3:K3" si="0">J4+J5+J6+J7+J8+J9+J10+J11</f>
        <v>0</v>
      </c>
      <c r="K3" s="23">
        <f t="shared" si="0"/>
        <v>0</v>
      </c>
    </row>
    <row r="4" spans="1:11" ht="37.5" x14ac:dyDescent="0.25">
      <c r="A4" s="12" t="s">
        <v>5</v>
      </c>
      <c r="B4" s="4" t="s">
        <v>4</v>
      </c>
      <c r="C4" s="4" t="s">
        <v>6</v>
      </c>
      <c r="D4" s="26">
        <v>965813.13</v>
      </c>
      <c r="E4" s="13"/>
      <c r="F4" s="14">
        <f t="shared" ref="F4:F50" si="1">IFERROR(E4/D4,"-")</f>
        <v>0</v>
      </c>
      <c r="G4" s="24">
        <v>1022883</v>
      </c>
      <c r="H4" s="15">
        <f t="shared" ref="H4:H50" si="2">IFERROR(G4/D4,"-")</f>
        <v>1.059089971162434</v>
      </c>
      <c r="I4" s="15" t="str">
        <f t="shared" ref="I4:I50" si="3">IFERROR(G4/E4,"=")</f>
        <v>=</v>
      </c>
      <c r="J4" s="13"/>
      <c r="K4" s="13"/>
    </row>
    <row r="5" spans="1:11" ht="56.25" x14ac:dyDescent="0.25">
      <c r="A5" s="12" t="s">
        <v>7</v>
      </c>
      <c r="B5" s="4" t="s">
        <v>4</v>
      </c>
      <c r="C5" s="4" t="s">
        <v>8</v>
      </c>
      <c r="D5" s="26">
        <v>323476.3</v>
      </c>
      <c r="E5" s="13"/>
      <c r="F5" s="14">
        <f t="shared" si="1"/>
        <v>0</v>
      </c>
      <c r="G5" s="24">
        <v>489944</v>
      </c>
      <c r="H5" s="15">
        <f t="shared" si="2"/>
        <v>1.5146210093289678</v>
      </c>
      <c r="I5" s="15" t="str">
        <f t="shared" si="3"/>
        <v>=</v>
      </c>
      <c r="J5" s="13"/>
      <c r="K5" s="13"/>
    </row>
    <row r="6" spans="1:11" ht="56.25" x14ac:dyDescent="0.25">
      <c r="A6" s="12" t="s">
        <v>9</v>
      </c>
      <c r="B6" s="4" t="s">
        <v>4</v>
      </c>
      <c r="C6" s="4" t="s">
        <v>10</v>
      </c>
      <c r="D6" s="26">
        <v>17064108.66</v>
      </c>
      <c r="E6" s="13"/>
      <c r="F6" s="14">
        <f t="shared" si="1"/>
        <v>0</v>
      </c>
      <c r="G6" s="24">
        <v>17679668</v>
      </c>
      <c r="H6" s="15">
        <f t="shared" si="2"/>
        <v>1.0360733368654018</v>
      </c>
      <c r="I6" s="15" t="str">
        <f t="shared" si="3"/>
        <v>=</v>
      </c>
      <c r="J6" s="13"/>
      <c r="K6" s="13"/>
    </row>
    <row r="7" spans="1:11" ht="18.75" x14ac:dyDescent="0.25">
      <c r="A7" s="12" t="s">
        <v>11</v>
      </c>
      <c r="B7" s="4" t="s">
        <v>4</v>
      </c>
      <c r="C7" s="4" t="s">
        <v>12</v>
      </c>
      <c r="D7" s="26">
        <v>0</v>
      </c>
      <c r="E7" s="13"/>
      <c r="F7" s="14" t="str">
        <f t="shared" si="1"/>
        <v>-</v>
      </c>
      <c r="G7" s="24">
        <v>5980</v>
      </c>
      <c r="H7" s="15" t="str">
        <f t="shared" si="2"/>
        <v>-</v>
      </c>
      <c r="I7" s="15" t="str">
        <f t="shared" si="3"/>
        <v>=</v>
      </c>
      <c r="J7" s="13"/>
      <c r="K7" s="13"/>
    </row>
    <row r="8" spans="1:11" ht="56.25" x14ac:dyDescent="0.25">
      <c r="A8" s="12" t="s">
        <v>13</v>
      </c>
      <c r="B8" s="4" t="s">
        <v>4</v>
      </c>
      <c r="C8" s="4" t="s">
        <v>14</v>
      </c>
      <c r="D8" s="26">
        <v>4378606.47</v>
      </c>
      <c r="E8" s="13"/>
      <c r="F8" s="14">
        <f t="shared" si="1"/>
        <v>0</v>
      </c>
      <c r="G8" s="24">
        <v>4686128</v>
      </c>
      <c r="H8" s="15">
        <f t="shared" si="2"/>
        <v>1.0702327400525675</v>
      </c>
      <c r="I8" s="15" t="str">
        <f t="shared" si="3"/>
        <v>=</v>
      </c>
      <c r="J8" s="13"/>
      <c r="K8" s="13"/>
    </row>
    <row r="9" spans="1:11" ht="18.75" x14ac:dyDescent="0.25">
      <c r="A9" s="12" t="s">
        <v>15</v>
      </c>
      <c r="B9" s="4" t="s">
        <v>4</v>
      </c>
      <c r="C9" s="4" t="s">
        <v>16</v>
      </c>
      <c r="D9" s="26">
        <v>23538</v>
      </c>
      <c r="E9" s="13"/>
      <c r="F9" s="14">
        <f t="shared" si="1"/>
        <v>0</v>
      </c>
      <c r="G9" s="24">
        <v>450000</v>
      </c>
      <c r="H9" s="15">
        <f t="shared" si="2"/>
        <v>19.118021921998469</v>
      </c>
      <c r="I9" s="15" t="str">
        <f t="shared" si="3"/>
        <v>=</v>
      </c>
      <c r="J9" s="13"/>
      <c r="K9" s="13"/>
    </row>
    <row r="10" spans="1:11" ht="18.75" x14ac:dyDescent="0.25">
      <c r="A10" s="12" t="s">
        <v>17</v>
      </c>
      <c r="B10" s="4" t="s">
        <v>4</v>
      </c>
      <c r="C10" s="4" t="s">
        <v>18</v>
      </c>
      <c r="D10" s="26">
        <v>0</v>
      </c>
      <c r="E10" s="13"/>
      <c r="F10" s="14" t="str">
        <f t="shared" si="1"/>
        <v>-</v>
      </c>
      <c r="G10" s="24">
        <v>300000</v>
      </c>
      <c r="H10" s="15" t="str">
        <f t="shared" si="2"/>
        <v>-</v>
      </c>
      <c r="I10" s="15" t="str">
        <f t="shared" si="3"/>
        <v>=</v>
      </c>
      <c r="J10" s="13"/>
      <c r="K10" s="13"/>
    </row>
    <row r="11" spans="1:11" ht="18.75" x14ac:dyDescent="0.25">
      <c r="A11" s="12" t="s">
        <v>19</v>
      </c>
      <c r="B11" s="4" t="s">
        <v>4</v>
      </c>
      <c r="C11" s="4" t="s">
        <v>20</v>
      </c>
      <c r="D11" s="26">
        <v>5426993.9199999999</v>
      </c>
      <c r="E11" s="13"/>
      <c r="F11" s="14">
        <f t="shared" si="1"/>
        <v>0</v>
      </c>
      <c r="G11" s="24">
        <v>5075813</v>
      </c>
      <c r="H11" s="15">
        <f t="shared" si="2"/>
        <v>0.93528997356975108</v>
      </c>
      <c r="I11" s="15" t="str">
        <f t="shared" si="3"/>
        <v>=</v>
      </c>
      <c r="J11" s="13"/>
      <c r="K11" s="13"/>
    </row>
    <row r="12" spans="1:11" ht="18.75" x14ac:dyDescent="0.25">
      <c r="A12" s="6" t="s">
        <v>21</v>
      </c>
      <c r="B12" s="7" t="s">
        <v>6</v>
      </c>
      <c r="C12" s="8" t="s">
        <v>72</v>
      </c>
      <c r="D12" s="25">
        <f>D13</f>
        <v>1303658</v>
      </c>
      <c r="E12" s="9"/>
      <c r="F12" s="10">
        <f t="shared" si="1"/>
        <v>0</v>
      </c>
      <c r="G12" s="23">
        <f>G13</f>
        <v>1744712</v>
      </c>
      <c r="H12" s="11">
        <f t="shared" si="2"/>
        <v>1.3383203263432588</v>
      </c>
      <c r="I12" s="11" t="str">
        <f t="shared" si="3"/>
        <v>=</v>
      </c>
      <c r="J12" s="23">
        <f t="shared" ref="J12:K12" si="4">J13</f>
        <v>0</v>
      </c>
      <c r="K12" s="23">
        <f t="shared" si="4"/>
        <v>0</v>
      </c>
    </row>
    <row r="13" spans="1:11" ht="18.75" x14ac:dyDescent="0.25">
      <c r="A13" s="12" t="s">
        <v>22</v>
      </c>
      <c r="B13" s="4" t="s">
        <v>6</v>
      </c>
      <c r="C13" s="4" t="s">
        <v>8</v>
      </c>
      <c r="D13" s="26">
        <v>1303658</v>
      </c>
      <c r="E13" s="13"/>
      <c r="F13" s="14">
        <f t="shared" si="1"/>
        <v>0</v>
      </c>
      <c r="G13" s="24">
        <v>1744712</v>
      </c>
      <c r="H13" s="15">
        <f t="shared" si="2"/>
        <v>1.3383203263432588</v>
      </c>
      <c r="I13" s="15" t="str">
        <f t="shared" si="3"/>
        <v>=</v>
      </c>
      <c r="J13" s="13"/>
      <c r="K13" s="13"/>
    </row>
    <row r="14" spans="1:11" ht="37.5" x14ac:dyDescent="0.25">
      <c r="A14" s="6" t="s">
        <v>23</v>
      </c>
      <c r="B14" s="7" t="s">
        <v>8</v>
      </c>
      <c r="C14" s="8" t="s">
        <v>72</v>
      </c>
      <c r="D14" s="25">
        <f>D15+D16</f>
        <v>1887488.3</v>
      </c>
      <c r="E14" s="9"/>
      <c r="F14" s="10">
        <f t="shared" si="1"/>
        <v>0</v>
      </c>
      <c r="G14" s="23">
        <f>G15+G16</f>
        <v>3010345</v>
      </c>
      <c r="H14" s="11">
        <f t="shared" si="2"/>
        <v>1.5948946544463347</v>
      </c>
      <c r="I14" s="11" t="str">
        <f t="shared" si="3"/>
        <v>=</v>
      </c>
      <c r="J14" s="23">
        <f t="shared" ref="J14:K14" si="5">J15+J16</f>
        <v>0</v>
      </c>
      <c r="K14" s="23">
        <f t="shared" si="5"/>
        <v>0</v>
      </c>
    </row>
    <row r="15" spans="1:11" ht="37.5" x14ac:dyDescent="0.25">
      <c r="A15" s="12" t="s">
        <v>24</v>
      </c>
      <c r="B15" s="4" t="s">
        <v>8</v>
      </c>
      <c r="C15" s="4" t="s">
        <v>25</v>
      </c>
      <c r="D15" s="26">
        <v>1835278.33</v>
      </c>
      <c r="E15" s="13"/>
      <c r="F15" s="14">
        <f t="shared" si="1"/>
        <v>0</v>
      </c>
      <c r="G15" s="24">
        <v>2980345</v>
      </c>
      <c r="H15" s="15">
        <f t="shared" si="2"/>
        <v>1.6239198988417194</v>
      </c>
      <c r="I15" s="15" t="str">
        <f t="shared" si="3"/>
        <v>=</v>
      </c>
      <c r="J15" s="13"/>
      <c r="K15" s="13"/>
    </row>
    <row r="16" spans="1:11" ht="37.5" x14ac:dyDescent="0.25">
      <c r="A16" s="12" t="s">
        <v>27</v>
      </c>
      <c r="B16" s="4" t="s">
        <v>8</v>
      </c>
      <c r="C16" s="4" t="s">
        <v>28</v>
      </c>
      <c r="D16" s="26">
        <v>52209.97</v>
      </c>
      <c r="E16" s="13"/>
      <c r="F16" s="14">
        <f t="shared" si="1"/>
        <v>0</v>
      </c>
      <c r="G16" s="24">
        <v>30000</v>
      </c>
      <c r="H16" s="15">
        <f t="shared" si="2"/>
        <v>0.57460289672642983</v>
      </c>
      <c r="I16" s="15" t="str">
        <f t="shared" si="3"/>
        <v>=</v>
      </c>
      <c r="J16" s="13"/>
      <c r="K16" s="13"/>
    </row>
    <row r="17" spans="1:11" ht="18.75" x14ac:dyDescent="0.25">
      <c r="A17" s="6" t="s">
        <v>29</v>
      </c>
      <c r="B17" s="7" t="s">
        <v>10</v>
      </c>
      <c r="C17" s="8" t="s">
        <v>72</v>
      </c>
      <c r="D17" s="25">
        <f>D18+D19+D20+D21</f>
        <v>13996085.390000001</v>
      </c>
      <c r="E17" s="9"/>
      <c r="F17" s="10">
        <f t="shared" si="1"/>
        <v>0</v>
      </c>
      <c r="G17" s="23">
        <f>G18+G19+G20+G21</f>
        <v>15401626.65</v>
      </c>
      <c r="H17" s="11">
        <f t="shared" si="2"/>
        <v>1.1004238843101257</v>
      </c>
      <c r="I17" s="11" t="str">
        <f t="shared" si="3"/>
        <v>=</v>
      </c>
      <c r="J17" s="23">
        <f t="shared" ref="J17:K17" si="6">J18+J19+J20+J21</f>
        <v>0</v>
      </c>
      <c r="K17" s="23">
        <f t="shared" si="6"/>
        <v>0</v>
      </c>
    </row>
    <row r="18" spans="1:11" ht="18.75" x14ac:dyDescent="0.25">
      <c r="A18" s="12" t="s">
        <v>30</v>
      </c>
      <c r="B18" s="4" t="s">
        <v>10</v>
      </c>
      <c r="C18" s="4" t="s">
        <v>12</v>
      </c>
      <c r="D18" s="26">
        <v>17565.169999999998</v>
      </c>
      <c r="E18" s="13"/>
      <c r="F18" s="14">
        <f t="shared" si="1"/>
        <v>0</v>
      </c>
      <c r="G18" s="24">
        <v>139277.65</v>
      </c>
      <c r="H18" s="15">
        <f t="shared" si="2"/>
        <v>7.9291945366882306</v>
      </c>
      <c r="I18" s="15" t="str">
        <f t="shared" si="3"/>
        <v>=</v>
      </c>
      <c r="J18" s="13"/>
      <c r="K18" s="13"/>
    </row>
    <row r="19" spans="1:11" ht="18.75" x14ac:dyDescent="0.25">
      <c r="A19" s="12" t="s">
        <v>31</v>
      </c>
      <c r="B19" s="4" t="s">
        <v>10</v>
      </c>
      <c r="C19" s="4" t="s">
        <v>32</v>
      </c>
      <c r="D19" s="26">
        <v>232930.4</v>
      </c>
      <c r="E19" s="13"/>
      <c r="F19" s="14">
        <f t="shared" si="1"/>
        <v>0</v>
      </c>
      <c r="G19" s="24">
        <v>1779500</v>
      </c>
      <c r="H19" s="15">
        <f t="shared" si="2"/>
        <v>7.6396211057036778</v>
      </c>
      <c r="I19" s="15" t="str">
        <f t="shared" si="3"/>
        <v>=</v>
      </c>
      <c r="J19" s="13"/>
      <c r="K19" s="13"/>
    </row>
    <row r="20" spans="1:11" ht="18.75" x14ac:dyDescent="0.25">
      <c r="A20" s="12" t="s">
        <v>33</v>
      </c>
      <c r="B20" s="4" t="s">
        <v>10</v>
      </c>
      <c r="C20" s="4" t="s">
        <v>25</v>
      </c>
      <c r="D20" s="26">
        <v>13098102.82</v>
      </c>
      <c r="E20" s="13"/>
      <c r="F20" s="14">
        <f t="shared" si="1"/>
        <v>0</v>
      </c>
      <c r="G20" s="24">
        <v>13309820</v>
      </c>
      <c r="H20" s="15">
        <f t="shared" si="2"/>
        <v>1.0161639577051358</v>
      </c>
      <c r="I20" s="15" t="str">
        <f t="shared" si="3"/>
        <v>=</v>
      </c>
      <c r="J20" s="13"/>
      <c r="K20" s="13"/>
    </row>
    <row r="21" spans="1:11" ht="18.75" x14ac:dyDescent="0.25">
      <c r="A21" s="12" t="s">
        <v>34</v>
      </c>
      <c r="B21" s="4" t="s">
        <v>10</v>
      </c>
      <c r="C21" s="4" t="s">
        <v>35</v>
      </c>
      <c r="D21" s="26">
        <v>647487</v>
      </c>
      <c r="E21" s="13"/>
      <c r="F21" s="14">
        <f t="shared" si="1"/>
        <v>0</v>
      </c>
      <c r="G21" s="24">
        <v>173029</v>
      </c>
      <c r="H21" s="15">
        <f t="shared" si="2"/>
        <v>0.26723162009430307</v>
      </c>
      <c r="I21" s="15" t="str">
        <f t="shared" si="3"/>
        <v>=</v>
      </c>
      <c r="J21" s="13"/>
      <c r="K21" s="13"/>
    </row>
    <row r="22" spans="1:11" ht="18.75" x14ac:dyDescent="0.25">
      <c r="A22" s="6" t="s">
        <v>36</v>
      </c>
      <c r="B22" s="7" t="s">
        <v>12</v>
      </c>
      <c r="C22" s="8" t="s">
        <v>72</v>
      </c>
      <c r="D22" s="25">
        <f>D23+D24+D25</f>
        <v>17813359.240000002</v>
      </c>
      <c r="E22" s="9"/>
      <c r="F22" s="10">
        <f t="shared" si="1"/>
        <v>0</v>
      </c>
      <c r="G22" s="23">
        <f>G23+G24+G25</f>
        <v>990860</v>
      </c>
      <c r="H22" s="11">
        <f t="shared" si="2"/>
        <v>5.5624544851429147E-2</v>
      </c>
      <c r="I22" s="11" t="str">
        <f t="shared" si="3"/>
        <v>=</v>
      </c>
      <c r="J22" s="23">
        <f t="shared" ref="J22:K22" si="7">J23+J24+J25</f>
        <v>0</v>
      </c>
      <c r="K22" s="23">
        <f t="shared" si="7"/>
        <v>0</v>
      </c>
    </row>
    <row r="23" spans="1:11" ht="18.75" x14ac:dyDescent="0.25">
      <c r="A23" s="12" t="s">
        <v>37</v>
      </c>
      <c r="B23" s="4" t="s">
        <v>12</v>
      </c>
      <c r="C23" s="4" t="s">
        <v>4</v>
      </c>
      <c r="D23" s="26">
        <v>17859.599999999999</v>
      </c>
      <c r="E23" s="13"/>
      <c r="F23" s="14">
        <f t="shared" si="1"/>
        <v>0</v>
      </c>
      <c r="G23" s="24">
        <v>17860</v>
      </c>
      <c r="H23" s="15">
        <f t="shared" si="2"/>
        <v>1.0000223969181841</v>
      </c>
      <c r="I23" s="15" t="str">
        <f t="shared" si="3"/>
        <v>=</v>
      </c>
      <c r="J23" s="13"/>
      <c r="K23" s="13"/>
    </row>
    <row r="24" spans="1:11" ht="18.75" x14ac:dyDescent="0.25">
      <c r="A24" s="12" t="s">
        <v>38</v>
      </c>
      <c r="B24" s="4" t="s">
        <v>12</v>
      </c>
      <c r="C24" s="4" t="s">
        <v>6</v>
      </c>
      <c r="D24" s="26">
        <v>17747099.640000001</v>
      </c>
      <c r="E24" s="13"/>
      <c r="F24" s="14">
        <f t="shared" si="1"/>
        <v>0</v>
      </c>
      <c r="G24" s="24">
        <v>973000</v>
      </c>
      <c r="H24" s="15">
        <f t="shared" si="2"/>
        <v>5.4825859984860038E-2</v>
      </c>
      <c r="I24" s="15" t="str">
        <f t="shared" si="3"/>
        <v>=</v>
      </c>
      <c r="J24" s="13"/>
      <c r="K24" s="13"/>
    </row>
    <row r="25" spans="1:11" ht="18.75" x14ac:dyDescent="0.25">
      <c r="A25" s="12" t="s">
        <v>66</v>
      </c>
      <c r="B25" s="16" t="s">
        <v>12</v>
      </c>
      <c r="C25" s="16" t="s">
        <v>8</v>
      </c>
      <c r="D25" s="26">
        <v>48400</v>
      </c>
      <c r="E25" s="13"/>
      <c r="F25" s="14">
        <f t="shared" si="1"/>
        <v>0</v>
      </c>
      <c r="G25" s="24">
        <v>0</v>
      </c>
      <c r="H25" s="15">
        <f t="shared" si="2"/>
        <v>0</v>
      </c>
      <c r="I25" s="15" t="str">
        <f t="shared" si="3"/>
        <v>=</v>
      </c>
      <c r="J25" s="13"/>
      <c r="K25" s="13"/>
    </row>
    <row r="26" spans="1:11" ht="18.75" x14ac:dyDescent="0.25">
      <c r="A26" s="6" t="s">
        <v>39</v>
      </c>
      <c r="B26" s="7" t="s">
        <v>14</v>
      </c>
      <c r="C26" s="8" t="s">
        <v>72</v>
      </c>
      <c r="D26" s="25">
        <f>D27</f>
        <v>0</v>
      </c>
      <c r="E26" s="9"/>
      <c r="F26" s="10" t="str">
        <f t="shared" si="1"/>
        <v>-</v>
      </c>
      <c r="G26" s="23">
        <f>G27</f>
        <v>10000</v>
      </c>
      <c r="H26" s="11" t="str">
        <f t="shared" si="2"/>
        <v>-</v>
      </c>
      <c r="I26" s="11" t="str">
        <f t="shared" si="3"/>
        <v>=</v>
      </c>
      <c r="J26" s="23">
        <f t="shared" ref="J26:K26" si="8">J27</f>
        <v>0</v>
      </c>
      <c r="K26" s="23">
        <f t="shared" si="8"/>
        <v>0</v>
      </c>
    </row>
    <row r="27" spans="1:11" ht="18.75" x14ac:dyDescent="0.25">
      <c r="A27" s="12" t="s">
        <v>40</v>
      </c>
      <c r="B27" s="17" t="s">
        <v>14</v>
      </c>
      <c r="C27" s="17" t="s">
        <v>6</v>
      </c>
      <c r="D27" s="26">
        <v>0</v>
      </c>
      <c r="E27" s="13"/>
      <c r="F27" s="14" t="str">
        <f t="shared" si="1"/>
        <v>-</v>
      </c>
      <c r="G27" s="24">
        <v>10000</v>
      </c>
      <c r="H27" s="15" t="str">
        <f t="shared" si="2"/>
        <v>-</v>
      </c>
      <c r="I27" s="15" t="str">
        <f t="shared" si="3"/>
        <v>=</v>
      </c>
      <c r="J27" s="13"/>
      <c r="K27" s="13"/>
    </row>
    <row r="28" spans="1:11" ht="18.75" x14ac:dyDescent="0.25">
      <c r="A28" s="6" t="s">
        <v>41</v>
      </c>
      <c r="B28" s="7" t="s">
        <v>16</v>
      </c>
      <c r="C28" s="8" t="s">
        <v>72</v>
      </c>
      <c r="D28" s="25">
        <f>D29+D30+D31+D32+D33</f>
        <v>160364838.16</v>
      </c>
      <c r="E28" s="9"/>
      <c r="F28" s="10">
        <f t="shared" si="1"/>
        <v>0</v>
      </c>
      <c r="G28" s="23">
        <f>G29+G30+G31+G32+G33</f>
        <v>154134664</v>
      </c>
      <c r="H28" s="11">
        <f t="shared" si="2"/>
        <v>0.96114999876853302</v>
      </c>
      <c r="I28" s="11" t="str">
        <f t="shared" si="3"/>
        <v>=</v>
      </c>
      <c r="J28" s="23">
        <f t="shared" ref="J28:K28" si="9">J29+J30+J31+J32+J33</f>
        <v>0</v>
      </c>
      <c r="K28" s="23">
        <f t="shared" si="9"/>
        <v>0</v>
      </c>
    </row>
    <row r="29" spans="1:11" ht="18.75" x14ac:dyDescent="0.25">
      <c r="A29" s="12" t="s">
        <v>42</v>
      </c>
      <c r="B29" s="4" t="s">
        <v>16</v>
      </c>
      <c r="C29" s="4" t="s">
        <v>4</v>
      </c>
      <c r="D29" s="26">
        <v>24763226.039999999</v>
      </c>
      <c r="E29" s="13"/>
      <c r="F29" s="14">
        <f t="shared" si="1"/>
        <v>0</v>
      </c>
      <c r="G29" s="24">
        <v>24984125</v>
      </c>
      <c r="H29" s="15">
        <f t="shared" si="2"/>
        <v>1.0089204435497694</v>
      </c>
      <c r="I29" s="15" t="str">
        <f t="shared" si="3"/>
        <v>=</v>
      </c>
      <c r="J29" s="13"/>
      <c r="K29" s="13"/>
    </row>
    <row r="30" spans="1:11" ht="18.75" x14ac:dyDescent="0.25">
      <c r="A30" s="12" t="s">
        <v>43</v>
      </c>
      <c r="B30" s="4" t="s">
        <v>16</v>
      </c>
      <c r="C30" s="4" t="s">
        <v>6</v>
      </c>
      <c r="D30" s="26">
        <v>110110687.69</v>
      </c>
      <c r="E30" s="13"/>
      <c r="F30" s="14">
        <f t="shared" si="1"/>
        <v>0</v>
      </c>
      <c r="G30" s="24">
        <v>97947221</v>
      </c>
      <c r="H30" s="15">
        <f t="shared" si="2"/>
        <v>0.88953418650654148</v>
      </c>
      <c r="I30" s="15" t="str">
        <f t="shared" si="3"/>
        <v>=</v>
      </c>
      <c r="J30" s="13"/>
      <c r="K30" s="13"/>
    </row>
    <row r="31" spans="1:11" ht="18.75" x14ac:dyDescent="0.25">
      <c r="A31" s="12" t="s">
        <v>67</v>
      </c>
      <c r="B31" s="4" t="s">
        <v>16</v>
      </c>
      <c r="C31" s="16" t="s">
        <v>8</v>
      </c>
      <c r="D31" s="26">
        <v>5326736.2300000004</v>
      </c>
      <c r="E31" s="13"/>
      <c r="F31" s="14">
        <f t="shared" si="1"/>
        <v>0</v>
      </c>
      <c r="G31" s="24">
        <v>7075801</v>
      </c>
      <c r="H31" s="15">
        <f t="shared" si="2"/>
        <v>1.328355806347107</v>
      </c>
      <c r="I31" s="15" t="str">
        <f t="shared" si="3"/>
        <v>=</v>
      </c>
      <c r="J31" s="13"/>
      <c r="K31" s="13"/>
    </row>
    <row r="32" spans="1:11" ht="18.75" x14ac:dyDescent="0.25">
      <c r="A32" s="12" t="s">
        <v>44</v>
      </c>
      <c r="B32" s="4" t="s">
        <v>16</v>
      </c>
      <c r="C32" s="4" t="s">
        <v>16</v>
      </c>
      <c r="D32" s="26">
        <v>480774.36</v>
      </c>
      <c r="E32" s="13"/>
      <c r="F32" s="14">
        <f t="shared" si="1"/>
        <v>0</v>
      </c>
      <c r="G32" s="24">
        <v>708458</v>
      </c>
      <c r="H32" s="15">
        <f t="shared" si="2"/>
        <v>1.4735769187025698</v>
      </c>
      <c r="I32" s="15" t="str">
        <f t="shared" si="3"/>
        <v>=</v>
      </c>
      <c r="J32" s="13"/>
      <c r="K32" s="13"/>
    </row>
    <row r="33" spans="1:11" ht="18.75" x14ac:dyDescent="0.25">
      <c r="A33" s="12" t="s">
        <v>45</v>
      </c>
      <c r="B33" s="4" t="s">
        <v>16</v>
      </c>
      <c r="C33" s="4" t="s">
        <v>25</v>
      </c>
      <c r="D33" s="26">
        <v>19683413.84</v>
      </c>
      <c r="E33" s="13"/>
      <c r="F33" s="14">
        <f t="shared" si="1"/>
        <v>0</v>
      </c>
      <c r="G33" s="24">
        <v>23419059</v>
      </c>
      <c r="H33" s="15">
        <f t="shared" si="2"/>
        <v>1.1897864461096959</v>
      </c>
      <c r="I33" s="15" t="str">
        <f t="shared" si="3"/>
        <v>=</v>
      </c>
      <c r="J33" s="13"/>
      <c r="K33" s="13"/>
    </row>
    <row r="34" spans="1:11" ht="18.75" x14ac:dyDescent="0.25">
      <c r="A34" s="6" t="s">
        <v>46</v>
      </c>
      <c r="B34" s="7" t="s">
        <v>32</v>
      </c>
      <c r="C34" s="8" t="s">
        <v>72</v>
      </c>
      <c r="D34" s="25">
        <f>D35+D36</f>
        <v>22943075.84</v>
      </c>
      <c r="E34" s="9"/>
      <c r="F34" s="10">
        <f t="shared" si="1"/>
        <v>0</v>
      </c>
      <c r="G34" s="23">
        <f>G35+G36</f>
        <v>27961990</v>
      </c>
      <c r="H34" s="11">
        <f t="shared" si="2"/>
        <v>1.2187550699392187</v>
      </c>
      <c r="I34" s="11" t="str">
        <f t="shared" si="3"/>
        <v>=</v>
      </c>
      <c r="J34" s="23">
        <f t="shared" ref="J34:K34" si="10">J35+J36</f>
        <v>0</v>
      </c>
      <c r="K34" s="23">
        <f t="shared" si="10"/>
        <v>0</v>
      </c>
    </row>
    <row r="35" spans="1:11" ht="18.75" x14ac:dyDescent="0.25">
      <c r="A35" s="12" t="s">
        <v>47</v>
      </c>
      <c r="B35" s="4" t="s">
        <v>32</v>
      </c>
      <c r="C35" s="4" t="s">
        <v>4</v>
      </c>
      <c r="D35" s="26">
        <v>20618135.379999999</v>
      </c>
      <c r="E35" s="13"/>
      <c r="F35" s="14">
        <f t="shared" si="1"/>
        <v>0</v>
      </c>
      <c r="G35" s="24">
        <v>22366011</v>
      </c>
      <c r="H35" s="15">
        <f t="shared" si="2"/>
        <v>1.0847736998417168</v>
      </c>
      <c r="I35" s="15" t="str">
        <f t="shared" si="3"/>
        <v>=</v>
      </c>
      <c r="J35" s="13"/>
      <c r="K35" s="13"/>
    </row>
    <row r="36" spans="1:11" ht="18.75" x14ac:dyDescent="0.25">
      <c r="A36" s="12" t="s">
        <v>48</v>
      </c>
      <c r="B36" s="4" t="s">
        <v>32</v>
      </c>
      <c r="C36" s="4" t="s">
        <v>10</v>
      </c>
      <c r="D36" s="26">
        <v>2324940.46</v>
      </c>
      <c r="E36" s="13"/>
      <c r="F36" s="14">
        <f t="shared" si="1"/>
        <v>0</v>
      </c>
      <c r="G36" s="24">
        <v>5595979</v>
      </c>
      <c r="H36" s="15">
        <f t="shared" si="2"/>
        <v>2.4069343263956102</v>
      </c>
      <c r="I36" s="15" t="str">
        <f t="shared" si="3"/>
        <v>=</v>
      </c>
      <c r="J36" s="13"/>
      <c r="K36" s="13"/>
    </row>
    <row r="37" spans="1:11" ht="18.75" x14ac:dyDescent="0.25">
      <c r="A37" s="6" t="s">
        <v>49</v>
      </c>
      <c r="B37" s="7" t="s">
        <v>26</v>
      </c>
      <c r="C37" s="8" t="s">
        <v>72</v>
      </c>
      <c r="D37" s="25">
        <f>D38+D39+D40+D41</f>
        <v>17120156.939999998</v>
      </c>
      <c r="E37" s="9"/>
      <c r="F37" s="10">
        <f t="shared" si="1"/>
        <v>0</v>
      </c>
      <c r="G37" s="23">
        <f>G38+G39</f>
        <v>3255634</v>
      </c>
      <c r="H37" s="11">
        <f t="shared" si="2"/>
        <v>0.19016379414101331</v>
      </c>
      <c r="I37" s="11" t="str">
        <f t="shared" si="3"/>
        <v>=</v>
      </c>
      <c r="J37" s="23">
        <f t="shared" ref="J37:K37" si="11">J38+J39</f>
        <v>0</v>
      </c>
      <c r="K37" s="23">
        <f t="shared" si="11"/>
        <v>0</v>
      </c>
    </row>
    <row r="38" spans="1:11" ht="18.75" x14ac:dyDescent="0.25">
      <c r="A38" s="12" t="s">
        <v>50</v>
      </c>
      <c r="B38" s="4" t="s">
        <v>26</v>
      </c>
      <c r="C38" s="4" t="s">
        <v>4</v>
      </c>
      <c r="D38" s="26">
        <v>2699846.52</v>
      </c>
      <c r="E38" s="13"/>
      <c r="F38" s="14">
        <f t="shared" si="1"/>
        <v>0</v>
      </c>
      <c r="G38" s="24">
        <v>2711712</v>
      </c>
      <c r="H38" s="15">
        <f t="shared" si="2"/>
        <v>1.0043948720462821</v>
      </c>
      <c r="I38" s="15" t="str">
        <f t="shared" si="3"/>
        <v>=</v>
      </c>
      <c r="J38" s="13"/>
      <c r="K38" s="13"/>
    </row>
    <row r="39" spans="1:11" ht="18.75" x14ac:dyDescent="0.25">
      <c r="A39" s="12" t="s">
        <v>51</v>
      </c>
      <c r="B39" s="4" t="s">
        <v>26</v>
      </c>
      <c r="C39" s="4" t="s">
        <v>8</v>
      </c>
      <c r="D39" s="26">
        <v>2064651.42</v>
      </c>
      <c r="E39" s="13"/>
      <c r="F39" s="14">
        <f t="shared" si="1"/>
        <v>0</v>
      </c>
      <c r="G39" s="24">
        <v>543922</v>
      </c>
      <c r="H39" s="15">
        <f t="shared" si="2"/>
        <v>0.26344495479047986</v>
      </c>
      <c r="I39" s="15" t="str">
        <f t="shared" si="3"/>
        <v>=</v>
      </c>
      <c r="J39" s="13"/>
      <c r="K39" s="13"/>
    </row>
    <row r="40" spans="1:11" ht="18.75" x14ac:dyDescent="0.25">
      <c r="A40" s="12" t="s">
        <v>52</v>
      </c>
      <c r="B40" s="4" t="s">
        <v>26</v>
      </c>
      <c r="C40" s="4" t="s">
        <v>10</v>
      </c>
      <c r="D40" s="26">
        <v>11303587</v>
      </c>
      <c r="E40" s="13"/>
      <c r="F40" s="14">
        <f t="shared" si="1"/>
        <v>0</v>
      </c>
      <c r="G40" s="24">
        <v>7821267.9199999999</v>
      </c>
      <c r="H40" s="15">
        <f t="shared" si="2"/>
        <v>0.69192796233620357</v>
      </c>
      <c r="I40" s="15" t="str">
        <f t="shared" si="3"/>
        <v>=</v>
      </c>
      <c r="J40" s="13"/>
      <c r="K40" s="13"/>
    </row>
    <row r="41" spans="1:11" ht="18.75" x14ac:dyDescent="0.25">
      <c r="A41" s="12" t="s">
        <v>53</v>
      </c>
      <c r="B41" s="4" t="s">
        <v>26</v>
      </c>
      <c r="C41" s="4" t="s">
        <v>14</v>
      </c>
      <c r="D41" s="26">
        <v>1052072</v>
      </c>
      <c r="E41" s="13"/>
      <c r="F41" s="14">
        <f t="shared" si="1"/>
        <v>0</v>
      </c>
      <c r="G41" s="24">
        <v>978174</v>
      </c>
      <c r="H41" s="15">
        <f t="shared" si="2"/>
        <v>0.92975956018219286</v>
      </c>
      <c r="I41" s="15" t="str">
        <f t="shared" si="3"/>
        <v>=</v>
      </c>
      <c r="J41" s="13"/>
      <c r="K41" s="13"/>
    </row>
    <row r="42" spans="1:11" ht="18.75" x14ac:dyDescent="0.25">
      <c r="A42" s="6" t="s">
        <v>54</v>
      </c>
      <c r="B42" s="7" t="s">
        <v>18</v>
      </c>
      <c r="C42" s="8" t="s">
        <v>72</v>
      </c>
      <c r="D42" s="25">
        <f>D43+D44</f>
        <v>4990013.4300000006</v>
      </c>
      <c r="E42" s="9"/>
      <c r="F42" s="10">
        <f t="shared" si="1"/>
        <v>0</v>
      </c>
      <c r="G42" s="23">
        <f>G43+G44</f>
        <v>5423268</v>
      </c>
      <c r="H42" s="11">
        <f t="shared" si="2"/>
        <v>1.0868243294487485</v>
      </c>
      <c r="I42" s="11" t="str">
        <f t="shared" si="3"/>
        <v>=</v>
      </c>
      <c r="J42" s="23">
        <f t="shared" ref="J42:K42" si="12">J43+J44</f>
        <v>0</v>
      </c>
      <c r="K42" s="23">
        <f t="shared" si="12"/>
        <v>0</v>
      </c>
    </row>
    <row r="43" spans="1:11" ht="18.75" x14ac:dyDescent="0.25">
      <c r="A43" s="12" t="s">
        <v>55</v>
      </c>
      <c r="B43" s="4" t="s">
        <v>18</v>
      </c>
      <c r="C43" s="4" t="s">
        <v>4</v>
      </c>
      <c r="D43" s="26">
        <v>4780391.6100000003</v>
      </c>
      <c r="E43" s="13"/>
      <c r="F43" s="14">
        <f t="shared" si="1"/>
        <v>0</v>
      </c>
      <c r="G43" s="24">
        <v>5193268</v>
      </c>
      <c r="H43" s="15">
        <f t="shared" si="2"/>
        <v>1.0863687378950946</v>
      </c>
      <c r="I43" s="15" t="str">
        <f t="shared" si="3"/>
        <v>=</v>
      </c>
      <c r="J43" s="13"/>
      <c r="K43" s="13"/>
    </row>
    <row r="44" spans="1:11" ht="18.75" x14ac:dyDescent="0.25">
      <c r="A44" s="12" t="s">
        <v>56</v>
      </c>
      <c r="B44" s="4" t="s">
        <v>18</v>
      </c>
      <c r="C44" s="4" t="s">
        <v>6</v>
      </c>
      <c r="D44" s="26">
        <v>209621.82</v>
      </c>
      <c r="E44" s="13"/>
      <c r="F44" s="14">
        <f t="shared" si="1"/>
        <v>0</v>
      </c>
      <c r="G44" s="24">
        <v>230000</v>
      </c>
      <c r="H44" s="15">
        <f t="shared" si="2"/>
        <v>1.097214020944957</v>
      </c>
      <c r="I44" s="15" t="str">
        <f t="shared" si="3"/>
        <v>=</v>
      </c>
      <c r="J44" s="13"/>
      <c r="K44" s="13"/>
    </row>
    <row r="45" spans="1:11" ht="56.25" x14ac:dyDescent="0.25">
      <c r="A45" s="6" t="s">
        <v>57</v>
      </c>
      <c r="B45" s="7" t="s">
        <v>28</v>
      </c>
      <c r="C45" s="8" t="s">
        <v>72</v>
      </c>
      <c r="D45" s="25">
        <f>D46+D47+D48</f>
        <v>8024000</v>
      </c>
      <c r="E45" s="9"/>
      <c r="F45" s="10">
        <f t="shared" si="1"/>
        <v>0</v>
      </c>
      <c r="G45" s="23">
        <f>G46+G47+G48</f>
        <v>683000</v>
      </c>
      <c r="H45" s="11">
        <f t="shared" si="2"/>
        <v>8.5119641076769698E-2</v>
      </c>
      <c r="I45" s="11" t="str">
        <f t="shared" si="3"/>
        <v>=</v>
      </c>
      <c r="J45" s="23">
        <f t="shared" ref="J45:K45" si="13">J46+J47+J48</f>
        <v>0</v>
      </c>
      <c r="K45" s="23">
        <f t="shared" si="13"/>
        <v>0</v>
      </c>
    </row>
    <row r="46" spans="1:11" ht="38.25" customHeight="1" x14ac:dyDescent="0.25">
      <c r="A46" s="12" t="s">
        <v>58</v>
      </c>
      <c r="B46" s="4" t="s">
        <v>28</v>
      </c>
      <c r="C46" s="4" t="s">
        <v>4</v>
      </c>
      <c r="D46" s="26">
        <v>708000</v>
      </c>
      <c r="E46" s="13"/>
      <c r="F46" s="14">
        <f t="shared" si="1"/>
        <v>0</v>
      </c>
      <c r="G46" s="24">
        <v>683000</v>
      </c>
      <c r="H46" s="15">
        <f t="shared" si="2"/>
        <v>0.96468926553672318</v>
      </c>
      <c r="I46" s="15" t="str">
        <f t="shared" si="3"/>
        <v>=</v>
      </c>
      <c r="J46" s="13"/>
      <c r="K46" s="13"/>
    </row>
    <row r="47" spans="1:11" ht="18.75" x14ac:dyDescent="0.25">
      <c r="A47" s="12" t="s">
        <v>59</v>
      </c>
      <c r="B47" s="4" t="s">
        <v>28</v>
      </c>
      <c r="C47" s="4" t="s">
        <v>6</v>
      </c>
      <c r="D47" s="26">
        <v>0</v>
      </c>
      <c r="E47" s="13"/>
      <c r="F47" s="14" t="str">
        <f t="shared" si="1"/>
        <v>-</v>
      </c>
      <c r="G47" s="24">
        <v>0</v>
      </c>
      <c r="H47" s="15" t="str">
        <f t="shared" si="2"/>
        <v>-</v>
      </c>
      <c r="I47" s="15" t="str">
        <f t="shared" si="3"/>
        <v>=</v>
      </c>
      <c r="J47" s="13"/>
      <c r="K47" s="13"/>
    </row>
    <row r="48" spans="1:11" ht="18.75" x14ac:dyDescent="0.25">
      <c r="A48" s="12" t="s">
        <v>60</v>
      </c>
      <c r="B48" s="4" t="s">
        <v>28</v>
      </c>
      <c r="C48" s="4" t="s">
        <v>8</v>
      </c>
      <c r="D48" s="26">
        <v>7316000</v>
      </c>
      <c r="E48" s="13"/>
      <c r="F48" s="14">
        <f t="shared" si="1"/>
        <v>0</v>
      </c>
      <c r="G48" s="24">
        <v>0</v>
      </c>
      <c r="H48" s="15">
        <f t="shared" si="2"/>
        <v>0</v>
      </c>
      <c r="I48" s="15" t="str">
        <f t="shared" si="3"/>
        <v>=</v>
      </c>
      <c r="J48" s="13"/>
      <c r="K48" s="13"/>
    </row>
    <row r="49" spans="1:11" ht="24.75" customHeight="1" x14ac:dyDescent="0.25">
      <c r="A49" s="6" t="s">
        <v>73</v>
      </c>
      <c r="B49" s="8" t="s">
        <v>74</v>
      </c>
      <c r="C49" s="16">
        <v>99</v>
      </c>
      <c r="D49" s="25">
        <v>0</v>
      </c>
      <c r="E49" s="9"/>
      <c r="F49" s="10" t="str">
        <f t="shared" si="1"/>
        <v>-</v>
      </c>
      <c r="G49" s="23">
        <v>0</v>
      </c>
      <c r="H49" s="11" t="str">
        <f t="shared" si="2"/>
        <v>-</v>
      </c>
      <c r="I49" s="11" t="str">
        <f t="shared" si="3"/>
        <v>=</v>
      </c>
      <c r="J49" s="9"/>
      <c r="K49" s="9"/>
    </row>
    <row r="50" spans="1:11" s="2" customFormat="1" ht="34.5" customHeight="1" x14ac:dyDescent="0.25">
      <c r="A50" s="18" t="s">
        <v>61</v>
      </c>
      <c r="B50" s="19"/>
      <c r="C50" s="19"/>
      <c r="D50" s="25">
        <f>D3+D12+D14+D17+D22+D26+D28+D34+D37+D42+D45</f>
        <v>276625211.77999997</v>
      </c>
      <c r="E50" s="9" t="e">
        <f>SUM(E3:E49)-E3-E12-E14-E17-E22-E26-E28-E34-#REF!-E37-E42-#REF!-#REF!-E45</f>
        <v>#REF!</v>
      </c>
      <c r="F50" s="10" t="str">
        <f t="shared" si="1"/>
        <v>-</v>
      </c>
      <c r="G50" s="23">
        <f>G3+G12+G14+G17+G22+G26+G28+G34+G37+G42+G45</f>
        <v>242326515.65000001</v>
      </c>
      <c r="H50" s="11">
        <f t="shared" si="2"/>
        <v>0.87601023092111463</v>
      </c>
      <c r="I50" s="11" t="str">
        <f t="shared" si="3"/>
        <v>=</v>
      </c>
      <c r="J50" s="9" t="e">
        <f>SUM(J3:J49)-J3-J12-J14-J17-J22-J26-J28-J34-#REF!-J37-J42-#REF!-#REF!-J45</f>
        <v>#REF!</v>
      </c>
      <c r="K50" s="9" t="e">
        <f>SUM(K3:K49)-K3-K12-K14-K17-K22-K26-K28-K34-#REF!-K37-K42-#REF!-#REF!-K45</f>
        <v>#REF!</v>
      </c>
    </row>
    <row r="51" spans="1:11" ht="18.75" x14ac:dyDescent="0.25">
      <c r="A51" s="20"/>
      <c r="B51" s="20"/>
      <c r="C51" s="20"/>
      <c r="D51" s="20"/>
      <c r="E51" s="21"/>
      <c r="F51" s="21"/>
      <c r="G51" s="21" t="s">
        <v>75</v>
      </c>
      <c r="H51" s="21"/>
      <c r="I51" s="21"/>
      <c r="J51" s="21"/>
      <c r="K51" s="21"/>
    </row>
    <row r="52" spans="1:11" ht="18.75" x14ac:dyDescent="0.25">
      <c r="A52" s="20"/>
      <c r="B52" s="20"/>
      <c r="C52" s="20"/>
      <c r="D52" s="20"/>
      <c r="E52" s="22"/>
      <c r="F52" s="21"/>
      <c r="G52" s="21"/>
      <c r="H52" s="21"/>
      <c r="I52" s="21"/>
      <c r="J52" s="21"/>
      <c r="K52" s="21"/>
    </row>
    <row r="53" spans="1:11" ht="18.75" x14ac:dyDescent="0.25">
      <c r="A53" s="20"/>
      <c r="B53" s="20"/>
      <c r="C53" s="20"/>
      <c r="D53" s="20"/>
      <c r="E53" s="21"/>
      <c r="F53" s="21"/>
      <c r="G53" s="21"/>
      <c r="H53" s="21"/>
      <c r="I53" s="21"/>
      <c r="J53" s="21"/>
      <c r="K53" s="21"/>
    </row>
  </sheetData>
  <autoFilter ref="A2:K50"/>
  <mergeCells count="1">
    <mergeCell ref="A1:K1"/>
  </mergeCells>
  <pageMargins left="0.32" right="0.39370078740157483" top="0.27559055118110237" bottom="0.49" header="0.27559055118110237" footer="0.31496062992125984"/>
  <pageSetup paperSize="9" scale="52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data</vt:lpstr>
      <vt:lpstr>data (2)</vt:lpstr>
      <vt:lpstr>data!Заголовки_для_печати</vt:lpstr>
      <vt:lpstr>'data (2)'!Заголовки_для_печати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User</cp:lastModifiedBy>
  <cp:lastPrinted>2018-11-14T13:18:08Z</cp:lastPrinted>
  <dcterms:created xsi:type="dcterms:W3CDTF">2017-03-14T06:28:47Z</dcterms:created>
  <dcterms:modified xsi:type="dcterms:W3CDTF">2018-12-20T12:57:11Z</dcterms:modified>
</cp:coreProperties>
</file>